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9720" activeTab="0"/>
  </bookViews>
  <sheets>
    <sheet name="Comparateur" sheetId="1" r:id="rId1"/>
    <sheet name="boites" sheetId="2" r:id="rId2"/>
    <sheet name="rapports" sheetId="3" r:id="rId3"/>
    <sheet name="Différentiels" sheetId="4" r:id="rId4"/>
    <sheet name="Tachy" sheetId="5" r:id="rId5"/>
  </sheets>
  <definedNames/>
  <calcPr fullCalcOnLoad="1"/>
</workbook>
</file>

<file path=xl/sharedStrings.xml><?xml version="1.0" encoding="utf-8"?>
<sst xmlns="http://schemas.openxmlformats.org/spreadsheetml/2006/main" count="437" uniqueCount="364">
  <si>
    <t>R</t>
  </si>
  <si>
    <t>Tr moteur</t>
  </si>
  <si>
    <t>m</t>
  </si>
  <si>
    <t>tr/min</t>
  </si>
  <si>
    <t>Chx</t>
  </si>
  <si>
    <t>Km/h</t>
  </si>
  <si>
    <t>Prim</t>
  </si>
  <si>
    <t>Sec</t>
  </si>
  <si>
    <t>Couple</t>
  </si>
  <si>
    <t>modèle</t>
  </si>
  <si>
    <t>repère</t>
  </si>
  <si>
    <t>nb vitesses</t>
  </si>
  <si>
    <t>différentiel</t>
  </si>
  <si>
    <t>prim</t>
  </si>
  <si>
    <t>sec</t>
  </si>
  <si>
    <t>tachy</t>
  </si>
  <si>
    <t>rapport</t>
  </si>
  <si>
    <t>JB0A</t>
  </si>
  <si>
    <t>JB0B</t>
  </si>
  <si>
    <t>JB0C</t>
  </si>
  <si>
    <t>JB1A</t>
  </si>
  <si>
    <t>JB0-000</t>
  </si>
  <si>
    <t>JB0-003</t>
  </si>
  <si>
    <t>JB0-004</t>
  </si>
  <si>
    <t>JB0-006</t>
  </si>
  <si>
    <t>JB0-008</t>
  </si>
  <si>
    <t>JB0-009</t>
  </si>
  <si>
    <t>JB0-010</t>
  </si>
  <si>
    <t>JB0-011</t>
  </si>
  <si>
    <t>JB0-014</t>
  </si>
  <si>
    <t>Rapports</t>
  </si>
  <si>
    <t>dt</t>
  </si>
  <si>
    <t>JB0-016</t>
  </si>
  <si>
    <t>JB0-018</t>
  </si>
  <si>
    <t>JB0-019</t>
  </si>
  <si>
    <t>JB0-021</t>
  </si>
  <si>
    <t>JB0-023</t>
  </si>
  <si>
    <t>JB0-022</t>
  </si>
  <si>
    <t>JB0-024</t>
  </si>
  <si>
    <t>JB0-025</t>
  </si>
  <si>
    <t>JB0-028</t>
  </si>
  <si>
    <t>JB0-029</t>
  </si>
  <si>
    <t>JB0-032</t>
  </si>
  <si>
    <t>JB0-031</t>
  </si>
  <si>
    <t>JB0-033</t>
  </si>
  <si>
    <t>JB0-034</t>
  </si>
  <si>
    <t>JB0-035</t>
  </si>
  <si>
    <t>JB0-036</t>
  </si>
  <si>
    <t>JB0-038</t>
  </si>
  <si>
    <t>Code</t>
  </si>
  <si>
    <t>Diff</t>
  </si>
  <si>
    <t>Câble</t>
  </si>
  <si>
    <t>code</t>
  </si>
  <si>
    <t>JB1B</t>
  </si>
  <si>
    <t>JB1C</t>
  </si>
  <si>
    <t>JB1D</t>
  </si>
  <si>
    <t>JB1E</t>
  </si>
  <si>
    <t>JB1F</t>
  </si>
  <si>
    <t>JB1G</t>
  </si>
  <si>
    <t>JB1H</t>
  </si>
  <si>
    <t>JB1I</t>
  </si>
  <si>
    <t>JB1J</t>
  </si>
  <si>
    <t>JB1K</t>
  </si>
  <si>
    <t>JB1L</t>
  </si>
  <si>
    <t>JB1M</t>
  </si>
  <si>
    <t>JB1N</t>
  </si>
  <si>
    <t>JB1O</t>
  </si>
  <si>
    <t>Liste des rapports de boîte</t>
  </si>
  <si>
    <t>Liste des boîtes de vitesses JB et JC</t>
  </si>
  <si>
    <t>JB1-001</t>
  </si>
  <si>
    <t>JB1-002</t>
  </si>
  <si>
    <t>JB1-003</t>
  </si>
  <si>
    <t>JB1-004</t>
  </si>
  <si>
    <t>JB1-005</t>
  </si>
  <si>
    <t>JB1-006</t>
  </si>
  <si>
    <t>JB1-007</t>
  </si>
  <si>
    <t>JB1-008</t>
  </si>
  <si>
    <t>JB1-009</t>
  </si>
  <si>
    <t>JB1-011</t>
  </si>
  <si>
    <t>JB1-012</t>
  </si>
  <si>
    <t>JB1-013</t>
  </si>
  <si>
    <t>JB1-014</t>
  </si>
  <si>
    <t>JB1-015</t>
  </si>
  <si>
    <t>JB1-016</t>
  </si>
  <si>
    <t>JB1-018</t>
  </si>
  <si>
    <t>JB1-019</t>
  </si>
  <si>
    <t>JB1-020</t>
  </si>
  <si>
    <t>JB1-021</t>
  </si>
  <si>
    <t>JB1-022</t>
  </si>
  <si>
    <t>JB1-023</t>
  </si>
  <si>
    <t>JB1-024</t>
  </si>
  <si>
    <t>JB1-025</t>
  </si>
  <si>
    <t>JB1-026</t>
  </si>
  <si>
    <t>JB1-027</t>
  </si>
  <si>
    <t>JB1-028</t>
  </si>
  <si>
    <t>JB1-029</t>
  </si>
  <si>
    <t>JB1-030</t>
  </si>
  <si>
    <t>JB1-031</t>
  </si>
  <si>
    <t>JB1-032</t>
  </si>
  <si>
    <t>JB1-033</t>
  </si>
  <si>
    <t>JB1-034</t>
  </si>
  <si>
    <t>JB1-035</t>
  </si>
  <si>
    <t>JB1-036</t>
  </si>
  <si>
    <t>JB1-037</t>
  </si>
  <si>
    <t>JB1-038</t>
  </si>
  <si>
    <t>JB1-039</t>
  </si>
  <si>
    <t>JB1-041</t>
  </si>
  <si>
    <t>JB1-042</t>
  </si>
  <si>
    <t>JB1-043</t>
  </si>
  <si>
    <t>JB1-044</t>
  </si>
  <si>
    <t>JB1-045</t>
  </si>
  <si>
    <t>JB1-046</t>
  </si>
  <si>
    <t>JB1-047</t>
  </si>
  <si>
    <t>JB1-048</t>
  </si>
  <si>
    <t>JB1-049</t>
  </si>
  <si>
    <t>JB1-050</t>
  </si>
  <si>
    <t>JB1-051</t>
  </si>
  <si>
    <t>JB1-052</t>
  </si>
  <si>
    <t>JB1-053</t>
  </si>
  <si>
    <t>JB1-054</t>
  </si>
  <si>
    <t>JB1-057</t>
  </si>
  <si>
    <t>JB1-066</t>
  </si>
  <si>
    <t>JB1-068</t>
  </si>
  <si>
    <t>JB1-069</t>
  </si>
  <si>
    <t>JB1-070</t>
  </si>
  <si>
    <t>JB1-071</t>
  </si>
  <si>
    <t>JB1-072</t>
  </si>
  <si>
    <t>JB1-074</t>
  </si>
  <si>
    <t>JB1-080</t>
  </si>
  <si>
    <t>JB1-082</t>
  </si>
  <si>
    <t>JB1-085</t>
  </si>
  <si>
    <t>JB1-087</t>
  </si>
  <si>
    <t>JB1-095</t>
  </si>
  <si>
    <t>JB1-097</t>
  </si>
  <si>
    <t>JB1-099</t>
  </si>
  <si>
    <t>JB1-100</t>
  </si>
  <si>
    <t>JB1-104</t>
  </si>
  <si>
    <t>JB1-105</t>
  </si>
  <si>
    <t>JB1-106</t>
  </si>
  <si>
    <t>JB1-107</t>
  </si>
  <si>
    <t>JB1-109</t>
  </si>
  <si>
    <t>JB1-110</t>
  </si>
  <si>
    <t>JB1-111</t>
  </si>
  <si>
    <t>JB1-119</t>
  </si>
  <si>
    <t>JB1-120</t>
  </si>
  <si>
    <t>JB1-123</t>
  </si>
  <si>
    <t>JB1-124</t>
  </si>
  <si>
    <t>JB1-126</t>
  </si>
  <si>
    <t>JB1-129</t>
  </si>
  <si>
    <t>JB1-130</t>
  </si>
  <si>
    <t>JB1-131</t>
  </si>
  <si>
    <t>JB1-132</t>
  </si>
  <si>
    <t>JB1-137</t>
  </si>
  <si>
    <t>JB1-138</t>
  </si>
  <si>
    <t>JB1-140</t>
  </si>
  <si>
    <t>JB1-141</t>
  </si>
  <si>
    <t>JB1-142</t>
  </si>
  <si>
    <t>JB1-143</t>
  </si>
  <si>
    <t>JB1-144</t>
  </si>
  <si>
    <t>JB1-145</t>
  </si>
  <si>
    <t>JB1-164</t>
  </si>
  <si>
    <t>JB1-165</t>
  </si>
  <si>
    <t>JB1-166</t>
  </si>
  <si>
    <t>JB1-167</t>
  </si>
  <si>
    <t>JB1-168</t>
  </si>
  <si>
    <t>JB1-169</t>
  </si>
  <si>
    <t>JB1-170</t>
  </si>
  <si>
    <t>JB1-061</t>
  </si>
  <si>
    <t>Tachy</t>
  </si>
  <si>
    <t>Elec</t>
  </si>
  <si>
    <t>Liste des rapports Différentiels</t>
  </si>
  <si>
    <t>JB2A</t>
  </si>
  <si>
    <t>JB2B</t>
  </si>
  <si>
    <t>JB2-000</t>
  </si>
  <si>
    <t>JB2-001</t>
  </si>
  <si>
    <t>JB2-002</t>
  </si>
  <si>
    <t>JB2-004</t>
  </si>
  <si>
    <t>JB2-005</t>
  </si>
  <si>
    <t>JB3-001</t>
  </si>
  <si>
    <t>JB3A</t>
  </si>
  <si>
    <t>JB3B</t>
  </si>
  <si>
    <t>JB3C</t>
  </si>
  <si>
    <t>JB3D</t>
  </si>
  <si>
    <t>JB3E</t>
  </si>
  <si>
    <t>JB3F</t>
  </si>
  <si>
    <t>JB3G</t>
  </si>
  <si>
    <t>JB3H</t>
  </si>
  <si>
    <t>JB3I</t>
  </si>
  <si>
    <t>JB3K</t>
  </si>
  <si>
    <t>JB3L</t>
  </si>
  <si>
    <t>JB3M</t>
  </si>
  <si>
    <t>JB3N</t>
  </si>
  <si>
    <t>JB3O</t>
  </si>
  <si>
    <t>JB3P</t>
  </si>
  <si>
    <t>JB3-002</t>
  </si>
  <si>
    <t>JB3-003</t>
  </si>
  <si>
    <t>JB3-005</t>
  </si>
  <si>
    <t>JB3-006</t>
  </si>
  <si>
    <t>JB3-008</t>
  </si>
  <si>
    <t>JB3-009</t>
  </si>
  <si>
    <t>JB3-010</t>
  </si>
  <si>
    <t>JB3-011</t>
  </si>
  <si>
    <t>JB3-012</t>
  </si>
  <si>
    <t>JB3-013</t>
  </si>
  <si>
    <t>JB3-014</t>
  </si>
  <si>
    <t>JB3-017</t>
  </si>
  <si>
    <t>JB3-019</t>
  </si>
  <si>
    <t>JB3-020</t>
  </si>
  <si>
    <t>JB3-021</t>
  </si>
  <si>
    <t>JB3-022</t>
  </si>
  <si>
    <t>JB3-023</t>
  </si>
  <si>
    <t>JB3-024</t>
  </si>
  <si>
    <t>JB3-026</t>
  </si>
  <si>
    <t>JB3-027</t>
  </si>
  <si>
    <t>JB3-028</t>
  </si>
  <si>
    <t>JB3-029</t>
  </si>
  <si>
    <t>JB3-030</t>
  </si>
  <si>
    <t>JB3-031</t>
  </si>
  <si>
    <t>JB3-032</t>
  </si>
  <si>
    <t>JB3-033</t>
  </si>
  <si>
    <t>JB3-034</t>
  </si>
  <si>
    <t>JB3-035</t>
  </si>
  <si>
    <t>JB3-036</t>
  </si>
  <si>
    <t>JB3-037</t>
  </si>
  <si>
    <t>JB3-038</t>
  </si>
  <si>
    <t>JB3-041</t>
  </si>
  <si>
    <t>JB3-044</t>
  </si>
  <si>
    <t>JB3-045</t>
  </si>
  <si>
    <t>JB3-046</t>
  </si>
  <si>
    <t>JB3-047</t>
  </si>
  <si>
    <t>JB3-048</t>
  </si>
  <si>
    <t>JB3-050</t>
  </si>
  <si>
    <t>JB3-051</t>
  </si>
  <si>
    <t>JB3-059</t>
  </si>
  <si>
    <t>JB3-060</t>
  </si>
  <si>
    <t>JB3-062</t>
  </si>
  <si>
    <t>JB3-064</t>
  </si>
  <si>
    <t>JB3-066</t>
  </si>
  <si>
    <t>JB3-067</t>
  </si>
  <si>
    <t>JB3-100</t>
  </si>
  <si>
    <t>JB3-078</t>
  </si>
  <si>
    <t>JB3-800</t>
  </si>
  <si>
    <t>JB3-083</t>
  </si>
  <si>
    <t>JB3-097</t>
  </si>
  <si>
    <t>JB3-101</t>
  </si>
  <si>
    <t>JB3-102</t>
  </si>
  <si>
    <t>JB3-103</t>
  </si>
  <si>
    <t>JB3-106</t>
  </si>
  <si>
    <t>JB3-108</t>
  </si>
  <si>
    <t>JB3-113</t>
  </si>
  <si>
    <t>JB3-132</t>
  </si>
  <si>
    <t>JB3-140</t>
  </si>
  <si>
    <t>JB3-142</t>
  </si>
  <si>
    <t>JB3-143</t>
  </si>
  <si>
    <t>JB3-170</t>
  </si>
  <si>
    <t>JB4-000</t>
  </si>
  <si>
    <t>??</t>
  </si>
  <si>
    <t>JB3S</t>
  </si>
  <si>
    <t>JB4A</t>
  </si>
  <si>
    <t>JB4-001</t>
  </si>
  <si>
    <t>JB4-002</t>
  </si>
  <si>
    <t>JB4-003</t>
  </si>
  <si>
    <t>JB4-004</t>
  </si>
  <si>
    <t>JB4-005</t>
  </si>
  <si>
    <t>JB4-006</t>
  </si>
  <si>
    <t>JB4-007</t>
  </si>
  <si>
    <t>JB4-008</t>
  </si>
  <si>
    <t>JB5A</t>
  </si>
  <si>
    <t>JB5B</t>
  </si>
  <si>
    <t>JB5-000</t>
  </si>
  <si>
    <t>JB5-001</t>
  </si>
  <si>
    <t>JB5-002</t>
  </si>
  <si>
    <t>JB5-003</t>
  </si>
  <si>
    <t>JB5-004</t>
  </si>
  <si>
    <t>JB5-005</t>
  </si>
  <si>
    <t>JB5-006</t>
  </si>
  <si>
    <t>JB5-007</t>
  </si>
  <si>
    <t>JB5-008</t>
  </si>
  <si>
    <t>JB5-009</t>
  </si>
  <si>
    <t>JB5-010</t>
  </si>
  <si>
    <t>JB5-015</t>
  </si>
  <si>
    <t>JC5A</t>
  </si>
  <si>
    <t>JC5B</t>
  </si>
  <si>
    <t>JC5D</t>
  </si>
  <si>
    <t>JC5C</t>
  </si>
  <si>
    <t>JC5E</t>
  </si>
  <si>
    <t>JC5F</t>
  </si>
  <si>
    <t>JC5G</t>
  </si>
  <si>
    <t>JC5H</t>
  </si>
  <si>
    <t>JC5I</t>
  </si>
  <si>
    <t>JC5-002</t>
  </si>
  <si>
    <t>JC5-004</t>
  </si>
  <si>
    <t>JC5-005</t>
  </si>
  <si>
    <t>JC5-014</t>
  </si>
  <si>
    <t>JC5-016</t>
  </si>
  <si>
    <t>JC5-017</t>
  </si>
  <si>
    <t>JC5-022</t>
  </si>
  <si>
    <t>JC5-024</t>
  </si>
  <si>
    <t>JC5-025</t>
  </si>
  <si>
    <t>JC5-026</t>
  </si>
  <si>
    <t>JC5-028</t>
  </si>
  <si>
    <t>JC5-029</t>
  </si>
  <si>
    <t>JC5-032</t>
  </si>
  <si>
    <t>JC5-033</t>
  </si>
  <si>
    <t>JC5-036</t>
  </si>
  <si>
    <t>JC5-037</t>
  </si>
  <si>
    <t>JC5-038</t>
  </si>
  <si>
    <t>JC5-039</t>
  </si>
  <si>
    <t>Comparaison de boites de vitesses JB et JC Renault</t>
  </si>
  <si>
    <t>Nbre de boîtes référencées :</t>
  </si>
  <si>
    <t>Boîte d'origine :</t>
  </si>
  <si>
    <t>Démul.</t>
  </si>
  <si>
    <t>Tr Moteur</t>
  </si>
  <si>
    <t>min</t>
  </si>
  <si>
    <t>max</t>
  </si>
  <si>
    <t>Couple moteur</t>
  </si>
  <si>
    <t>Vitesse (km/h)</t>
  </si>
  <si>
    <t>Boîte comparée 1 :</t>
  </si>
  <si>
    <t>vitesse recherchée :</t>
  </si>
  <si>
    <t>Gain</t>
  </si>
  <si>
    <t>puiss.</t>
  </si>
  <si>
    <t>Pneus</t>
  </si>
  <si>
    <t>ref</t>
  </si>
  <si>
    <t>rayon</t>
  </si>
  <si>
    <t>route</t>
  </si>
  <si>
    <t>Num.</t>
  </si>
  <si>
    <t>circ.</t>
  </si>
  <si>
    <t>Calculateur de pneus :</t>
  </si>
  <si>
    <t>Largeur :</t>
  </si>
  <si>
    <t>Hauteur :</t>
  </si>
  <si>
    <t>Jante :</t>
  </si>
  <si>
    <t>Rayon =</t>
  </si>
  <si>
    <t>circ =</t>
  </si>
  <si>
    <t>155/70 R13</t>
  </si>
  <si>
    <t>155/65 R13</t>
  </si>
  <si>
    <t>145/80 R13</t>
  </si>
  <si>
    <t>145/70 R13</t>
  </si>
  <si>
    <t>155/80 R13</t>
  </si>
  <si>
    <t>165/65 R13</t>
  </si>
  <si>
    <t>165/60 R13</t>
  </si>
  <si>
    <t>165/70 R13</t>
  </si>
  <si>
    <t>165/80 R13</t>
  </si>
  <si>
    <t>175/60 R13</t>
  </si>
  <si>
    <t>175/65 R13</t>
  </si>
  <si>
    <t>175/70 R13</t>
  </si>
  <si>
    <t>Nbre de pneus référencés :</t>
  </si>
  <si>
    <t>Remplir les données du véhicule dans la partie de</t>
  </si>
  <si>
    <t>cette couleur</t>
  </si>
  <si>
    <t>Choisir la boîte et les pneux du véhicule d'origine</t>
  </si>
  <si>
    <t>Utiliser les deux zones pour comparer les boîtes et pneus</t>
  </si>
  <si>
    <t>Boîte comparée 2 :</t>
  </si>
  <si>
    <t>Rapport boîte</t>
  </si>
  <si>
    <t>Ne pas modifier les données dans les autres feuilles ni les données grisées de cette feuille. Si votre pneu n'apparaît pas dans la liste, vous pouvez le rajouter en utilisant le "calculateur de pneu", feuille tachy.</t>
  </si>
  <si>
    <t>Cas de boites n'ayant pas le même nombre de rapports :</t>
  </si>
  <si>
    <t>origine</t>
  </si>
  <si>
    <t>comparée</t>
  </si>
  <si>
    <t>5 vitesses</t>
  </si>
  <si>
    <t>4 vitesses</t>
  </si>
  <si>
    <t>La comparaison donne les gains de la 5è par rapport à la 4è d'origine</t>
  </si>
  <si>
    <t>La comparaison donne les gains de la 4è par rapport à la 4è puis la 5è d'origine</t>
  </si>
  <si>
    <t xml:space="preserve">Tachymètre : </t>
  </si>
  <si>
    <t>Tachymètre :</t>
  </si>
  <si>
    <t>Indice</t>
  </si>
  <si>
    <t>Compatibilité tachy</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</si>
</sst>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
    <numFmt numFmtId="166" formatCode="0.000"/>
    <numFmt numFmtId="167" formatCode="#,##0.000"/>
    <numFmt numFmtId="168" formatCode="0.0%"/>
  </numFmts>
  <fonts count="12">
    <font>
      <sz val="10"/>
      <name val="Arial"/>
      <family val="0"/>
    </font>
    <font>
      <b/>
      <sz val="10"/>
      <name val="Arial"/>
      <family val="2"/>
    </font>
    <font>
      <i/>
      <sz val="10"/>
      <name val="Arial"/>
      <family val="2"/>
    </font>
    <font>
      <sz val="10"/>
      <color indexed="10"/>
      <name val="Arial"/>
      <family val="2"/>
    </font>
    <font>
      <u val="single"/>
      <sz val="10"/>
      <color indexed="12"/>
      <name val="Arial"/>
      <family val="0"/>
    </font>
    <font>
      <b/>
      <sz val="10"/>
      <color indexed="10"/>
      <name val="Arial"/>
      <family val="2"/>
    </font>
    <font>
      <sz val="8"/>
      <name val="Tahoma"/>
      <family val="2"/>
    </font>
    <font>
      <sz val="12"/>
      <name val="Arial"/>
      <family val="2"/>
    </font>
    <font>
      <b/>
      <sz val="11"/>
      <name val="Arial"/>
      <family val="2"/>
    </font>
    <font>
      <b/>
      <sz val="18"/>
      <color indexed="10"/>
      <name val="Arial"/>
      <family val="2"/>
    </font>
    <font>
      <sz val="10"/>
      <color indexed="22"/>
      <name val="Arial"/>
      <family val="2"/>
    </font>
    <font>
      <u val="single"/>
      <sz val="10"/>
      <color indexed="36"/>
      <name val="Arial"/>
      <family val="0"/>
    </font>
  </fonts>
  <fills count="10">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8"/>
        <bgColor indexed="64"/>
      </patternFill>
    </fill>
  </fills>
  <borders count="2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horizontal="center"/>
    </xf>
    <xf numFmtId="0" fontId="0" fillId="0" borderId="0" xfId="0" applyAlignment="1">
      <alignment horizontal="center"/>
    </xf>
    <xf numFmtId="166" fontId="5" fillId="0" borderId="0" xfId="0" applyNumberFormat="1" applyFont="1" applyAlignment="1">
      <alignment horizontal="center"/>
    </xf>
    <xf numFmtId="166" fontId="3" fillId="0" borderId="0" xfId="0" applyNumberFormat="1" applyFont="1" applyAlignment="1">
      <alignment/>
    </xf>
    <xf numFmtId="0" fontId="1" fillId="2" borderId="0" xfId="0" applyFont="1" applyFill="1" applyAlignment="1">
      <alignment horizontal="center"/>
    </xf>
    <xf numFmtId="0" fontId="0" fillId="2" borderId="0" xfId="0" applyFill="1" applyAlignment="1">
      <alignment/>
    </xf>
    <xf numFmtId="0" fontId="1" fillId="3" borderId="0" xfId="0" applyFont="1" applyFill="1" applyAlignment="1">
      <alignment horizontal="center"/>
    </xf>
    <xf numFmtId="0" fontId="0" fillId="3" borderId="0" xfId="0" applyFill="1" applyAlignment="1">
      <alignment/>
    </xf>
    <xf numFmtId="0" fontId="1" fillId="4" borderId="0" xfId="0" applyFont="1" applyFill="1" applyAlignment="1">
      <alignment horizontal="center"/>
    </xf>
    <xf numFmtId="0" fontId="1" fillId="5" borderId="0" xfId="0" applyFont="1" applyFill="1" applyAlignment="1">
      <alignment horizontal="center"/>
    </xf>
    <xf numFmtId="0" fontId="0" fillId="5" borderId="0" xfId="0" applyFill="1" applyAlignment="1">
      <alignment/>
    </xf>
    <xf numFmtId="0" fontId="0" fillId="4" borderId="0" xfId="0" applyFill="1" applyAlignment="1">
      <alignment/>
    </xf>
    <xf numFmtId="0" fontId="0" fillId="6" borderId="0" xfId="0" applyFill="1" applyAlignment="1">
      <alignment/>
    </xf>
    <xf numFmtId="0" fontId="1" fillId="6" borderId="0" xfId="0" applyFont="1" applyFill="1" applyAlignment="1">
      <alignment horizontal="center"/>
    </xf>
    <xf numFmtId="0" fontId="1" fillId="7" borderId="0" xfId="0" applyFont="1" applyFill="1" applyAlignment="1">
      <alignment horizontal="center"/>
    </xf>
    <xf numFmtId="0" fontId="0" fillId="7" borderId="0" xfId="0" applyFill="1" applyAlignment="1">
      <alignment/>
    </xf>
    <xf numFmtId="0" fontId="0" fillId="0" borderId="0" xfId="0" applyFill="1" applyAlignment="1">
      <alignment/>
    </xf>
    <xf numFmtId="0" fontId="2" fillId="0" borderId="0" xfId="0" applyFont="1" applyAlignment="1">
      <alignment/>
    </xf>
    <xf numFmtId="166" fontId="0" fillId="0" borderId="0" xfId="0" applyNumberForma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1" fontId="0" fillId="0" borderId="0" xfId="0" applyNumberFormat="1" applyBorder="1" applyAlignment="1">
      <alignment horizontal="left"/>
    </xf>
    <xf numFmtId="166" fontId="0" fillId="0" borderId="3" xfId="0" applyNumberFormat="1" applyBorder="1" applyAlignment="1">
      <alignment/>
    </xf>
    <xf numFmtId="1" fontId="0" fillId="0" borderId="3" xfId="0" applyNumberFormat="1" applyBorder="1" applyAlignment="1">
      <alignment/>
    </xf>
    <xf numFmtId="165" fontId="0" fillId="0" borderId="3" xfId="0" applyNumberFormat="1" applyBorder="1" applyAlignment="1">
      <alignment/>
    </xf>
    <xf numFmtId="0" fontId="0" fillId="0" borderId="3" xfId="0" applyBorder="1" applyAlignment="1">
      <alignment/>
    </xf>
    <xf numFmtId="3" fontId="0" fillId="0" borderId="3" xfId="0" applyNumberFormat="1" applyBorder="1" applyAlignment="1">
      <alignment/>
    </xf>
    <xf numFmtId="0" fontId="1" fillId="3" borderId="3" xfId="0" applyFont="1" applyFill="1" applyBorder="1" applyAlignment="1">
      <alignment horizontal="center"/>
    </xf>
    <xf numFmtId="0" fontId="1" fillId="3" borderId="3" xfId="0" applyFont="1" applyFill="1" applyBorder="1" applyAlignment="1">
      <alignment horizontal="right"/>
    </xf>
    <xf numFmtId="0" fontId="1" fillId="3" borderId="3" xfId="0" applyFont="1" applyFill="1" applyBorder="1" applyAlignment="1">
      <alignment/>
    </xf>
    <xf numFmtId="3" fontId="1" fillId="5" borderId="0" xfId="0" applyNumberFormat="1" applyFont="1" applyFill="1" applyAlignment="1">
      <alignment/>
    </xf>
    <xf numFmtId="4" fontId="1" fillId="5" borderId="0" xfId="0" applyNumberFormat="1" applyFont="1" applyFill="1" applyAlignment="1">
      <alignment/>
    </xf>
    <xf numFmtId="0" fontId="1" fillId="5" borderId="0" xfId="0" applyFont="1" applyFill="1" applyAlignment="1">
      <alignment/>
    </xf>
    <xf numFmtId="165" fontId="0" fillId="6" borderId="3" xfId="0" applyNumberFormat="1" applyFill="1" applyBorder="1" applyAlignment="1">
      <alignment/>
    </xf>
    <xf numFmtId="165" fontId="1" fillId="6" borderId="3" xfId="0" applyNumberFormat="1" applyFont="1" applyFill="1" applyBorder="1" applyAlignment="1">
      <alignment/>
    </xf>
    <xf numFmtId="10" fontId="7" fillId="4" borderId="3" xfId="0" applyNumberFormat="1" applyFont="1" applyFill="1" applyBorder="1" applyAlignment="1">
      <alignment/>
    </xf>
    <xf numFmtId="10" fontId="7" fillId="7" borderId="3" xfId="0" applyNumberFormat="1" applyFont="1" applyFill="1" applyBorder="1" applyAlignment="1">
      <alignment/>
    </xf>
    <xf numFmtId="0" fontId="8" fillId="3" borderId="3" xfId="0" applyFont="1" applyFill="1" applyBorder="1" applyAlignment="1">
      <alignment horizontal="center"/>
    </xf>
    <xf numFmtId="166" fontId="1" fillId="0" borderId="0" xfId="0" applyNumberFormat="1" applyFont="1" applyAlignment="1">
      <alignment horizontal="center"/>
    </xf>
    <xf numFmtId="0" fontId="1" fillId="0" borderId="0" xfId="0" applyFont="1" applyAlignment="1">
      <alignment horizontal="left"/>
    </xf>
    <xf numFmtId="0" fontId="0" fillId="0" borderId="0" xfId="0" applyFont="1" applyAlignment="1">
      <alignment horizontal="left"/>
    </xf>
    <xf numFmtId="0" fontId="1" fillId="2" borderId="0" xfId="0" applyFont="1" applyFill="1" applyAlignment="1">
      <alignment/>
    </xf>
    <xf numFmtId="0" fontId="2" fillId="2" borderId="0" xfId="0" applyFont="1" applyFill="1" applyAlignment="1">
      <alignment/>
    </xf>
    <xf numFmtId="0" fontId="10" fillId="0" borderId="0" xfId="0" applyFont="1" applyBorder="1" applyAlignment="1">
      <alignment horizontal="right"/>
    </xf>
    <xf numFmtId="0" fontId="10" fillId="0" borderId="0" xfId="0" applyFont="1" applyBorder="1" applyAlignment="1">
      <alignment/>
    </xf>
    <xf numFmtId="1" fontId="10" fillId="0" borderId="0" xfId="0" applyNumberFormat="1" applyFont="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3" xfId="0" applyFont="1" applyFill="1" applyBorder="1" applyAlignment="1">
      <alignment horizontal="right"/>
    </xf>
    <xf numFmtId="0" fontId="0" fillId="2" borderId="0" xfId="0" applyFill="1" applyBorder="1" applyAlignment="1">
      <alignment horizontal="left"/>
    </xf>
    <xf numFmtId="0" fontId="0" fillId="2" borderId="6" xfId="0" applyFill="1" applyBorder="1" applyAlignment="1">
      <alignment/>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2" borderId="0" xfId="0" applyFill="1" applyBorder="1" applyAlignment="1">
      <alignment horizontal="left" vertical="center" wrapText="1"/>
    </xf>
    <xf numFmtId="0" fontId="0" fillId="2" borderId="6" xfId="0" applyFill="1" applyBorder="1" applyAlignment="1">
      <alignment vertical="center" wrapText="1"/>
    </xf>
    <xf numFmtId="0" fontId="1" fillId="0" borderId="0" xfId="0" applyFont="1" applyAlignment="1">
      <alignment horizontal="right"/>
    </xf>
    <xf numFmtId="0" fontId="0" fillId="0" borderId="0" xfId="0" applyAlignment="1">
      <alignment horizontal="right"/>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4" xfId="0" applyFont="1" applyFill="1" applyBorder="1" applyAlignment="1">
      <alignment horizontal="center"/>
    </xf>
    <xf numFmtId="0" fontId="0" fillId="2" borderId="9" xfId="0" applyFill="1" applyBorder="1" applyAlignment="1">
      <alignment horizontal="left" vertical="center" wrapText="1"/>
    </xf>
    <xf numFmtId="0" fontId="0" fillId="8" borderId="0" xfId="0" applyFill="1" applyAlignment="1">
      <alignment/>
    </xf>
    <xf numFmtId="0" fontId="0" fillId="8" borderId="0" xfId="0" applyFill="1" applyAlignment="1">
      <alignment horizontal="right"/>
    </xf>
    <xf numFmtId="166" fontId="3" fillId="8" borderId="0" xfId="0" applyNumberFormat="1" applyFont="1" applyFill="1" applyAlignment="1">
      <alignment/>
    </xf>
    <xf numFmtId="0" fontId="1" fillId="3" borderId="3" xfId="0" applyFont="1" applyFill="1" applyBorder="1" applyAlignment="1">
      <alignment horizontal="center"/>
    </xf>
    <xf numFmtId="0" fontId="8" fillId="3" borderId="3" xfId="0" applyFont="1" applyFill="1" applyBorder="1" applyAlignment="1">
      <alignment horizontal="center"/>
    </xf>
    <xf numFmtId="0" fontId="5" fillId="9" borderId="11" xfId="0" applyFont="1" applyFill="1" applyBorder="1" applyAlignment="1">
      <alignment horizontal="center"/>
    </xf>
    <xf numFmtId="0" fontId="5" fillId="9" borderId="12" xfId="0" applyFont="1" applyFill="1" applyBorder="1" applyAlignment="1">
      <alignment horizontal="center"/>
    </xf>
    <xf numFmtId="0" fontId="5" fillId="9" borderId="13" xfId="0" applyFont="1" applyFill="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0" fillId="0" borderId="12" xfId="0" applyBorder="1" applyAlignment="1">
      <alignment horizontal="left" wrapText="1"/>
    </xf>
    <xf numFmtId="0" fontId="0" fillId="0" borderId="0" xfId="0" applyBorder="1" applyAlignment="1">
      <alignment horizontal="left" wrapText="1"/>
    </xf>
    <xf numFmtId="0" fontId="1" fillId="2" borderId="0" xfId="0" applyFont="1" applyFill="1" applyAlignment="1">
      <alignment horizontal="center"/>
    </xf>
    <xf numFmtId="0" fontId="9" fillId="9" borderId="0" xfId="0" applyFont="1" applyFill="1" applyAlignment="1">
      <alignment horizontal="center"/>
    </xf>
    <xf numFmtId="0" fontId="0" fillId="2" borderId="9" xfId="0" applyFill="1" applyBorder="1" applyAlignment="1">
      <alignment horizontal="right"/>
    </xf>
    <xf numFmtId="0" fontId="0" fillId="2" borderId="10" xfId="0" applyFill="1" applyBorder="1" applyAlignment="1">
      <alignment horizontal="right"/>
    </xf>
    <xf numFmtId="0" fontId="0" fillId="2" borderId="14" xfId="0" applyFill="1" applyBorder="1" applyAlignment="1">
      <alignment horizontal="right"/>
    </xf>
    <xf numFmtId="0" fontId="0" fillId="2" borderId="15" xfId="0"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5" borderId="12" xfId="0" applyFill="1" applyBorder="1" applyAlignment="1">
      <alignment horizontal="left"/>
    </xf>
    <xf numFmtId="0" fontId="0" fillId="5" borderId="13" xfId="0" applyFill="1" applyBorder="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7" xfId="0" applyBorder="1" applyAlignment="1">
      <alignment horizontal="left" wrapText="1"/>
    </xf>
    <xf numFmtId="0" fontId="0" fillId="0" borderId="0" xfId="0" applyAlignment="1">
      <alignment horizontal="left" wrapText="1"/>
    </xf>
    <xf numFmtId="0" fontId="0" fillId="2" borderId="10" xfId="0" applyFill="1" applyBorder="1" applyAlignment="1">
      <alignment horizontal="left" vertical="center" wrapText="1"/>
    </xf>
    <xf numFmtId="0" fontId="0" fillId="2" borderId="4"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5"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1" fillId="2" borderId="3" xfId="0" applyFont="1" applyFill="1" applyBorder="1" applyAlignment="1">
      <alignment horizontal="right" vertical="center"/>
    </xf>
    <xf numFmtId="0" fontId="1" fillId="2" borderId="19" xfId="0" applyFont="1" applyFill="1" applyBorder="1" applyAlignment="1">
      <alignment horizontal="right" vertical="center"/>
    </xf>
    <xf numFmtId="0" fontId="1" fillId="2" borderId="20" xfId="0" applyFont="1" applyFill="1" applyBorder="1" applyAlignment="1">
      <alignment horizontal="right" vertical="center"/>
    </xf>
    <xf numFmtId="0" fontId="2" fillId="0" borderId="7" xfId="0" applyFont="1" applyBorder="1" applyAlignment="1">
      <alignment horizontal="left" wrapText="1"/>
    </xf>
    <xf numFmtId="0" fontId="2" fillId="0" borderId="0" xfId="0" applyFont="1" applyBorder="1" applyAlignment="1">
      <alignment horizontal="left" wrapText="1"/>
    </xf>
    <xf numFmtId="0" fontId="1" fillId="0" borderId="0" xfId="0" applyFont="1" applyAlignment="1">
      <alignment horizontal="center"/>
    </xf>
    <xf numFmtId="0" fontId="1" fillId="0" borderId="0" xfId="0" applyFont="1" applyAlignment="1">
      <alignment horizontal="center" wrapText="1"/>
    </xf>
    <xf numFmtId="0" fontId="1" fillId="7" borderId="0" xfId="0" applyFont="1" applyFill="1" applyAlignment="1">
      <alignment horizontal="center"/>
    </xf>
    <xf numFmtId="0" fontId="1" fillId="0"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6" borderId="0" xfId="0" applyFont="1" applyFill="1" applyAlignment="1">
      <alignment horizontal="center"/>
    </xf>
    <xf numFmtId="0" fontId="1" fillId="5" borderId="0" xfId="0" applyFont="1" applyFill="1" applyAlignment="1">
      <alignment horizontal="center"/>
    </xf>
    <xf numFmtId="1" fontId="10" fillId="0" borderId="9" xfId="0" applyNumberFormat="1" applyFont="1" applyBorder="1" applyAlignment="1">
      <alignment horizontal="left"/>
    </xf>
    <xf numFmtId="0" fontId="10" fillId="0" borderId="10" xfId="0" applyFont="1" applyBorder="1" applyAlignment="1">
      <alignment/>
    </xf>
    <xf numFmtId="166" fontId="10" fillId="0" borderId="10" xfId="0" applyNumberFormat="1" applyFont="1" applyBorder="1" applyAlignment="1">
      <alignment/>
    </xf>
    <xf numFmtId="0" fontId="1" fillId="0" borderId="4" xfId="0" applyFont="1" applyBorder="1" applyAlignment="1">
      <alignment horizontal="center"/>
    </xf>
    <xf numFmtId="0" fontId="1" fillId="0" borderId="15" xfId="0" applyFont="1" applyBorder="1" applyAlignment="1">
      <alignment horizontal="left"/>
    </xf>
    <xf numFmtId="166" fontId="10" fillId="0" borderId="9" xfId="0" applyNumberFormat="1" applyFont="1" applyBorder="1" applyAlignment="1">
      <alignment/>
    </xf>
    <xf numFmtId="0" fontId="1" fillId="0" borderId="14" xfId="0" applyFont="1" applyBorder="1" applyAlignment="1">
      <alignment horizontal="right"/>
    </xf>
    <xf numFmtId="0" fontId="1" fillId="0" borderId="15" xfId="0" applyFont="1" applyBorder="1" applyAlignment="1">
      <alignment horizontal="right"/>
    </xf>
    <xf numFmtId="164" fontId="0" fillId="0" borderId="5" xfId="0" applyNumberFormat="1" applyBorder="1" applyAlignment="1">
      <alignment/>
    </xf>
    <xf numFmtId="168" fontId="3" fillId="0" borderId="5" xfId="0" applyNumberFormat="1" applyFont="1" applyBorder="1" applyAlignment="1">
      <alignment/>
    </xf>
    <xf numFmtId="0" fontId="0" fillId="0" borderId="10" xfId="0"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workbookViewId="0" topLeftCell="A7">
      <selection activeCell="C7" sqref="C7"/>
    </sheetView>
  </sheetViews>
  <sheetFormatPr defaultColWidth="11.421875" defaultRowHeight="12.75"/>
  <cols>
    <col min="1" max="1" width="11.140625" style="0" customWidth="1"/>
    <col min="2" max="2" width="14.140625" style="0" customWidth="1"/>
    <col min="3" max="3" width="8.140625" style="0" bestFit="1" customWidth="1"/>
    <col min="4" max="4" width="7.28125" style="0" bestFit="1" customWidth="1"/>
    <col min="5" max="5" width="7.28125" style="0" customWidth="1"/>
    <col min="6" max="6" width="11.140625" style="0" bestFit="1" customWidth="1"/>
    <col min="8" max="8" width="7.28125" style="0" customWidth="1"/>
    <col min="9" max="10" width="7.421875" style="0" bestFit="1" customWidth="1"/>
    <col min="11" max="12" width="6.421875" style="0" customWidth="1"/>
    <col min="13" max="13" width="11.140625" style="0" bestFit="1" customWidth="1"/>
    <col min="14" max="14" width="11.00390625" style="0" bestFit="1" customWidth="1"/>
  </cols>
  <sheetData>
    <row r="1" spans="1:16" ht="23.25">
      <c r="A1" s="76" t="s">
        <v>308</v>
      </c>
      <c r="B1" s="76"/>
      <c r="C1" s="76"/>
      <c r="D1" s="76"/>
      <c r="E1" s="76"/>
      <c r="F1" s="76"/>
      <c r="G1" s="76"/>
      <c r="H1" s="76"/>
      <c r="I1" s="76"/>
      <c r="J1" s="76"/>
      <c r="K1" s="76"/>
      <c r="L1" s="76"/>
      <c r="M1" s="76"/>
      <c r="N1" s="76"/>
      <c r="O1" s="76"/>
      <c r="P1" s="76"/>
    </row>
    <row r="3" spans="1:3" ht="13.5" thickBot="1">
      <c r="A3" s="77" t="s">
        <v>309</v>
      </c>
      <c r="B3" s="78"/>
      <c r="C3" s="48">
        <f>COUNTA(boites!A5:A244)</f>
        <v>234</v>
      </c>
    </row>
    <row r="4" spans="1:18" ht="12.75">
      <c r="A4" s="79" t="s">
        <v>345</v>
      </c>
      <c r="B4" s="80"/>
      <c r="C4" s="49">
        <f>COUNTA(Tachy!H6:H40)</f>
        <v>12</v>
      </c>
      <c r="F4" s="81" t="s">
        <v>346</v>
      </c>
      <c r="G4" s="82"/>
      <c r="H4" s="82"/>
      <c r="I4" s="82"/>
      <c r="J4" s="82"/>
      <c r="K4" s="83" t="s">
        <v>347</v>
      </c>
      <c r="L4" s="84"/>
      <c r="N4" s="59" t="s">
        <v>353</v>
      </c>
      <c r="O4" s="60"/>
      <c r="P4" s="60"/>
      <c r="Q4" s="60"/>
      <c r="R4" s="61"/>
    </row>
    <row r="5" spans="6:18" ht="12.75">
      <c r="F5" s="85" t="s">
        <v>348</v>
      </c>
      <c r="G5" s="86"/>
      <c r="H5" s="86"/>
      <c r="I5" s="86"/>
      <c r="J5" s="86"/>
      <c r="K5" s="86"/>
      <c r="L5" s="87"/>
      <c r="N5" s="50" t="s">
        <v>354</v>
      </c>
      <c r="O5" s="50" t="s">
        <v>355</v>
      </c>
      <c r="P5" s="51"/>
      <c r="Q5" s="51"/>
      <c r="R5" s="52"/>
    </row>
    <row r="6" spans="1:18" ht="13.5" thickBot="1">
      <c r="A6" s="6"/>
      <c r="B6" s="6"/>
      <c r="C6" s="6"/>
      <c r="D6" s="6"/>
      <c r="F6" s="88" t="s">
        <v>349</v>
      </c>
      <c r="G6" s="89"/>
      <c r="H6" s="89"/>
      <c r="I6" s="89"/>
      <c r="J6" s="89"/>
      <c r="K6" s="89"/>
      <c r="L6" s="90"/>
      <c r="N6" s="101" t="s">
        <v>357</v>
      </c>
      <c r="O6" s="101" t="s">
        <v>356</v>
      </c>
      <c r="P6" s="62" t="s">
        <v>358</v>
      </c>
      <c r="Q6" s="93"/>
      <c r="R6" s="94"/>
    </row>
    <row r="7" spans="1:18" ht="12.75">
      <c r="A7" s="75" t="s">
        <v>318</v>
      </c>
      <c r="B7" s="75"/>
      <c r="C7" s="32">
        <v>130</v>
      </c>
      <c r="D7" s="6" t="s">
        <v>5</v>
      </c>
      <c r="F7" s="73" t="s">
        <v>352</v>
      </c>
      <c r="G7" s="73"/>
      <c r="H7" s="73"/>
      <c r="I7" s="73"/>
      <c r="J7" s="73"/>
      <c r="K7" s="73"/>
      <c r="L7" s="73"/>
      <c r="N7" s="101"/>
      <c r="O7" s="102"/>
      <c r="P7" s="95"/>
      <c r="Q7" s="96"/>
      <c r="R7" s="97"/>
    </row>
    <row r="8" spans="1:18" ht="12.75">
      <c r="A8" s="6"/>
      <c r="B8" s="6"/>
      <c r="C8" s="33"/>
      <c r="D8" s="6"/>
      <c r="F8" s="74"/>
      <c r="G8" s="74"/>
      <c r="H8" s="74"/>
      <c r="I8" s="74"/>
      <c r="J8" s="74"/>
      <c r="K8" s="74"/>
      <c r="L8" s="74"/>
      <c r="N8" s="53"/>
      <c r="O8" s="54"/>
      <c r="P8" s="55"/>
      <c r="Q8" s="55"/>
      <c r="R8" s="56"/>
    </row>
    <row r="9" spans="1:18" ht="12.75">
      <c r="A9" s="6"/>
      <c r="B9" s="6"/>
      <c r="C9" s="34"/>
      <c r="D9" s="6"/>
      <c r="F9" s="74"/>
      <c r="G9" s="74"/>
      <c r="H9" s="74"/>
      <c r="I9" s="74"/>
      <c r="J9" s="74"/>
      <c r="K9" s="74"/>
      <c r="L9" s="74"/>
      <c r="N9" s="101" t="s">
        <v>356</v>
      </c>
      <c r="O9" s="103" t="s">
        <v>357</v>
      </c>
      <c r="P9" s="62" t="s">
        <v>359</v>
      </c>
      <c r="Q9" s="93"/>
      <c r="R9" s="94"/>
    </row>
    <row r="10" spans="1:18" ht="12.75">
      <c r="A10" s="75" t="s">
        <v>312</v>
      </c>
      <c r="B10" s="43" t="s">
        <v>313</v>
      </c>
      <c r="C10" s="32">
        <v>600</v>
      </c>
      <c r="D10" s="44" t="s">
        <v>3</v>
      </c>
      <c r="E10" s="18"/>
      <c r="F10" s="74"/>
      <c r="G10" s="74"/>
      <c r="H10" s="74"/>
      <c r="I10" s="74"/>
      <c r="J10" s="74"/>
      <c r="K10" s="74"/>
      <c r="L10" s="74"/>
      <c r="N10" s="101"/>
      <c r="O10" s="101"/>
      <c r="P10" s="98"/>
      <c r="Q10" s="99"/>
      <c r="R10" s="100"/>
    </row>
    <row r="11" spans="1:18" ht="12.75">
      <c r="A11" s="75"/>
      <c r="B11" s="43" t="s">
        <v>314</v>
      </c>
      <c r="C11" s="32">
        <v>5500</v>
      </c>
      <c r="D11" s="44" t="s">
        <v>3</v>
      </c>
      <c r="E11" s="18"/>
      <c r="N11" s="101"/>
      <c r="O11" s="101"/>
      <c r="P11" s="95"/>
      <c r="Q11" s="96"/>
      <c r="R11" s="97"/>
    </row>
    <row r="12" spans="1:4" ht="12.75">
      <c r="A12" s="75" t="s">
        <v>315</v>
      </c>
      <c r="B12" s="75"/>
      <c r="C12" s="32">
        <v>42</v>
      </c>
      <c r="D12" s="6" t="s">
        <v>4</v>
      </c>
    </row>
    <row r="13" ht="13.5" thickBot="1"/>
    <row r="14" spans="1:15" ht="12.75">
      <c r="A14" s="68" t="s">
        <v>310</v>
      </c>
      <c r="B14" s="69"/>
      <c r="C14" s="69"/>
      <c r="D14" s="69"/>
      <c r="E14" s="69"/>
      <c r="F14" s="70"/>
      <c r="G14" s="2"/>
      <c r="H14" s="68" t="s">
        <v>317</v>
      </c>
      <c r="I14" s="69"/>
      <c r="J14" s="69"/>
      <c r="K14" s="69"/>
      <c r="L14" s="69"/>
      <c r="M14" s="69"/>
      <c r="N14" s="69"/>
      <c r="O14" s="70"/>
    </row>
    <row r="15" spans="1:15" ht="12.75">
      <c r="A15" s="20"/>
      <c r="B15" s="45" t="s">
        <v>325</v>
      </c>
      <c r="C15" s="46">
        <v>201</v>
      </c>
      <c r="D15" s="21"/>
      <c r="E15" s="21"/>
      <c r="F15" s="22"/>
      <c r="H15" s="20"/>
      <c r="I15" s="45" t="s">
        <v>325</v>
      </c>
      <c r="J15" s="46">
        <v>213</v>
      </c>
      <c r="K15" s="21"/>
      <c r="L15" s="21"/>
      <c r="M15" s="21"/>
      <c r="N15" s="21"/>
      <c r="O15" s="22"/>
    </row>
    <row r="16" spans="1:15" ht="12.75">
      <c r="A16" s="71" t="s">
        <v>321</v>
      </c>
      <c r="B16" s="72"/>
      <c r="C16" s="114">
        <v>5</v>
      </c>
      <c r="D16" s="115">
        <f ca="1">OFFSET(Tachy!I6,C16,0,1,1)</f>
        <v>1.816</v>
      </c>
      <c r="E16" s="116">
        <f ca="1">OFFSET(Tachy!J6,C16,0,1,1)</f>
        <v>0.2890256207843799</v>
      </c>
      <c r="F16" s="117" t="s">
        <v>362</v>
      </c>
      <c r="H16" s="71" t="s">
        <v>321</v>
      </c>
      <c r="I16" s="72"/>
      <c r="J16" s="47">
        <v>1</v>
      </c>
      <c r="K16" s="46">
        <f ca="1">OFFSET(Tachy!I6,J16,0,1,1)</f>
        <v>1.675</v>
      </c>
      <c r="L16" s="119">
        <f ca="1">OFFSET(Tachy!J6,J16,0,1,1)</f>
        <v>0.2665847548534341</v>
      </c>
      <c r="M16" s="115" t="s">
        <v>2</v>
      </c>
      <c r="N16" s="127" t="str">
        <f>N30</f>
        <v>Compatibilité tachy</v>
      </c>
      <c r="O16" s="126"/>
    </row>
    <row r="17" spans="1:15" ht="12.75">
      <c r="A17" s="20"/>
      <c r="B17" s="21"/>
      <c r="C17" s="120" t="s">
        <v>360</v>
      </c>
      <c r="D17" s="121"/>
      <c r="E17" s="118">
        <f ca="1">OFFSET(boites!G5,C15-1,0,1,1)</f>
        <v>2</v>
      </c>
      <c r="F17" s="122">
        <f ca="1">D16*OFFSET(boites!H5,C15-1,0,1,1)/OFFSET(boites!I5,C15-1,0,1,1)</f>
        <v>1.9068</v>
      </c>
      <c r="H17" s="20"/>
      <c r="I17" s="21"/>
      <c r="J17" s="21"/>
      <c r="K17" s="21"/>
      <c r="L17" s="120" t="s">
        <v>361</v>
      </c>
      <c r="M17" s="121"/>
      <c r="N17" s="118">
        <f ca="1">OFFSET(boites!G5,J15-1,0,1,1)</f>
        <v>2</v>
      </c>
      <c r="O17" s="123">
        <f ca="1">K16*OFFSET(boites!H5,J15-1,0,1,1)/OFFSET(boites!I5,J15-1,0,1,1)/F17</f>
        <v>0.9223568281938327</v>
      </c>
    </row>
    <row r="18" spans="1:15" s="1" customFormat="1" ht="15">
      <c r="A18" s="29"/>
      <c r="B18" s="29" t="s">
        <v>311</v>
      </c>
      <c r="C18" s="29" t="s">
        <v>8</v>
      </c>
      <c r="D18" s="66" t="s">
        <v>316</v>
      </c>
      <c r="E18" s="66"/>
      <c r="F18" s="29" t="s">
        <v>1</v>
      </c>
      <c r="H18" s="29"/>
      <c r="I18" s="29" t="s">
        <v>311</v>
      </c>
      <c r="J18" s="29" t="s">
        <v>8</v>
      </c>
      <c r="K18" s="66" t="s">
        <v>316</v>
      </c>
      <c r="L18" s="66"/>
      <c r="M18" s="29" t="s">
        <v>1</v>
      </c>
      <c r="N18" s="67" t="s">
        <v>319</v>
      </c>
      <c r="O18" s="67"/>
    </row>
    <row r="19" spans="1:15" s="1" customFormat="1" ht="15">
      <c r="A19" s="29"/>
      <c r="B19" s="29" t="str">
        <f ca="1">CONCATENATE(OFFSET(boites!$E$5,C15-1,0,1,1),"/",OFFSET(boites!$F$5,C15-1,0,1,1))</f>
        <v>15/58</v>
      </c>
      <c r="C19" s="29" t="s">
        <v>324</v>
      </c>
      <c r="D19" s="29" t="s">
        <v>313</v>
      </c>
      <c r="E19" s="29" t="s">
        <v>314</v>
      </c>
      <c r="F19" s="29" t="str">
        <f>CONCATENATE("@",C7," Km/h")</f>
        <v>@130 Km/h</v>
      </c>
      <c r="H19" s="29"/>
      <c r="I19" s="29" t="str">
        <f ca="1">CONCATENATE(OFFSET(boites!$E$5,J15-1,0,1,1),"/",OFFSET(boites!$F$5,J15-1,0,1,1))</f>
        <v>17/56</v>
      </c>
      <c r="J19" s="29" t="s">
        <v>324</v>
      </c>
      <c r="K19" s="29" t="s">
        <v>313</v>
      </c>
      <c r="L19" s="29" t="s">
        <v>314</v>
      </c>
      <c r="M19" s="29" t="str">
        <f>CONCATENATE("@",C7," Km/h")</f>
        <v>@130 Km/h</v>
      </c>
      <c r="N19" s="39" t="s">
        <v>5</v>
      </c>
      <c r="O19" s="39" t="s">
        <v>320</v>
      </c>
    </row>
    <row r="20" spans="1:15" ht="15">
      <c r="A20" s="30" t="s">
        <v>0</v>
      </c>
      <c r="B20" s="24">
        <f ca="1">OFFSET(boites!Q5,C15-1,0,1,1)</f>
        <v>-0.07294429708222812</v>
      </c>
      <c r="C20" s="25">
        <f>$C$12/B20/E$16</f>
        <v>-1992.1480200240287</v>
      </c>
      <c r="D20" s="26">
        <f aca="true" t="shared" si="0" ref="D20:D25">$C$10*B20*$D$16/1000*60</f>
        <v>-4.768806366047746</v>
      </c>
      <c r="E20" s="35">
        <f aca="true" t="shared" si="1" ref="E20:E25">$C$11*B20*$D$16/1000*60</f>
        <v>-43.714058355437665</v>
      </c>
      <c r="F20" s="27"/>
      <c r="H20" s="30" t="s">
        <v>0</v>
      </c>
      <c r="I20" s="24">
        <f ca="1">OFFSET(boites!Q5,$J$15-1,0,1,1)</f>
        <v>-0.08562271062271062</v>
      </c>
      <c r="J20" s="25">
        <f>$C$12/I20/L$16</f>
        <v>-1840.0304415037115</v>
      </c>
      <c r="K20" s="26">
        <f aca="true" t="shared" si="2" ref="K20:K25">$C$10*I20*$K$16/1000*60</f>
        <v>-5.16304945054945</v>
      </c>
      <c r="L20" s="35">
        <f aca="true" t="shared" si="3" ref="L20:L25">$C$11*I20*$K$16/1000*60</f>
        <v>-47.3279532967033</v>
      </c>
      <c r="M20" s="27"/>
      <c r="N20" s="37">
        <f>(($L20/$E20)-1)</f>
        <v>0.08267122928466542</v>
      </c>
      <c r="O20" s="38">
        <f>(J20/C20)-1</f>
        <v>-0.07635857225031017</v>
      </c>
    </row>
    <row r="21" spans="1:15" ht="15">
      <c r="A21" s="31">
        <v>1</v>
      </c>
      <c r="B21" s="24">
        <f ca="1">OFFSET(boites!T5,C15-1,0,1,1)</f>
        <v>0.06938603868797308</v>
      </c>
      <c r="C21" s="25">
        <f>$C$12/B21/E$16</f>
        <v>2094.3094569483383</v>
      </c>
      <c r="D21" s="26">
        <f t="shared" si="0"/>
        <v>4.5361816652649285</v>
      </c>
      <c r="E21" s="35">
        <f t="shared" si="1"/>
        <v>41.58166526492852</v>
      </c>
      <c r="F21" s="27"/>
      <c r="H21" s="31">
        <v>1</v>
      </c>
      <c r="I21" s="24">
        <f ca="1">OFFSET(boites!T5,$J$15-1,0,1,1)</f>
        <v>0.08144599303135888</v>
      </c>
      <c r="J21" s="25">
        <f>$C$12/I21/L$16</f>
        <v>1934.3909769654406</v>
      </c>
      <c r="K21" s="26">
        <f t="shared" si="2"/>
        <v>4.911193379790941</v>
      </c>
      <c r="L21" s="35">
        <f t="shared" si="3"/>
        <v>45.01927264808362</v>
      </c>
      <c r="M21" s="27"/>
      <c r="N21" s="37">
        <f>(($L21/$E21)-1)</f>
        <v>0.08267122928466519</v>
      </c>
      <c r="O21" s="38">
        <f>(J21/C21)-1</f>
        <v>-0.07635857225031029</v>
      </c>
    </row>
    <row r="22" spans="1:15" ht="15">
      <c r="A22" s="31">
        <v>2</v>
      </c>
      <c r="B22" s="24">
        <f ca="1">OFFSET(boites!W5,C15-1,0,1,1)</f>
        <v>0.1259946949602122</v>
      </c>
      <c r="C22" s="25">
        <f>$C$12/B22/E$16</f>
        <v>1153.348853698122</v>
      </c>
      <c r="D22" s="26">
        <f t="shared" si="0"/>
        <v>8.237029177718833</v>
      </c>
      <c r="E22" s="35">
        <f t="shared" si="1"/>
        <v>75.50610079575598</v>
      </c>
      <c r="F22" s="27"/>
      <c r="H22" s="31">
        <v>2</v>
      </c>
      <c r="I22" s="24">
        <f ca="1">OFFSET(boites!W5,$J$15-1,0,1,1)</f>
        <v>0.1478937728937729</v>
      </c>
      <c r="J22" s="25">
        <f>$C$12/I22/L$16</f>
        <v>1065.2807819232014</v>
      </c>
      <c r="K22" s="26">
        <f t="shared" si="2"/>
        <v>8.917994505494505</v>
      </c>
      <c r="L22" s="35">
        <f t="shared" si="3"/>
        <v>81.74828296703296</v>
      </c>
      <c r="M22" s="27"/>
      <c r="N22" s="37">
        <f>(($L22/$E22)-1)</f>
        <v>0.08267122928466519</v>
      </c>
      <c r="O22" s="38">
        <f>(J22/C22)-1</f>
        <v>-0.07635857225031029</v>
      </c>
    </row>
    <row r="23" spans="1:15" ht="15">
      <c r="A23" s="31">
        <v>3</v>
      </c>
      <c r="B23" s="24">
        <f ca="1">OFFSET(boites!Z5,C15-1,0,1,1)</f>
        <v>0.19592476489028213</v>
      </c>
      <c r="C23" s="25">
        <f>$C$12/B23/E$16</f>
        <v>741.6920320704846</v>
      </c>
      <c r="D23" s="26">
        <f t="shared" si="0"/>
        <v>12.808777429467085</v>
      </c>
      <c r="E23" s="35">
        <f t="shared" si="1"/>
        <v>117.41379310344827</v>
      </c>
      <c r="F23" s="28">
        <f>$C$7*$C$11/E23</f>
        <v>6089.574155653451</v>
      </c>
      <c r="H23" s="31">
        <v>3</v>
      </c>
      <c r="I23" s="24">
        <f ca="1">OFFSET(boites!Z5,$J$15-1,0,1,1)</f>
        <v>0.22997835497835498</v>
      </c>
      <c r="J23" s="25">
        <f>$C$12/I23/L$16</f>
        <v>685.057487452151</v>
      </c>
      <c r="K23" s="26">
        <f t="shared" si="2"/>
        <v>13.867694805194805</v>
      </c>
      <c r="L23" s="35">
        <f t="shared" si="3"/>
        <v>127.1205357142857</v>
      </c>
      <c r="M23" s="28">
        <f>$C$7*$C$11/L23</f>
        <v>5624.582967515365</v>
      </c>
      <c r="N23" s="37">
        <f>(($L23/$E23)-1)</f>
        <v>0.08267122928466519</v>
      </c>
      <c r="O23" s="38">
        <f>(J23/C23)-1</f>
        <v>-0.0763585722503104</v>
      </c>
    </row>
    <row r="24" spans="1:17" ht="15">
      <c r="A24" s="31">
        <v>4</v>
      </c>
      <c r="B24" s="24">
        <f ca="1">OFFSET(boites!AC5,C15-1,0,1,1)</f>
        <v>0.28633004926108374</v>
      </c>
      <c r="C24" s="25">
        <f>$C$12/B24/E$16</f>
        <v>507.51165439818107</v>
      </c>
      <c r="D24" s="26">
        <f t="shared" si="0"/>
        <v>18.719113300492612</v>
      </c>
      <c r="E24" s="36">
        <f t="shared" si="1"/>
        <v>171.59187192118227</v>
      </c>
      <c r="F24" s="28">
        <f>$C$7*$C$11/E24</f>
        <v>4166.864036126506</v>
      </c>
      <c r="H24" s="31">
        <v>4</v>
      </c>
      <c r="I24" s="24">
        <f ca="1">OFFSET(boites!AC5,$J$15-1,0,1,1)</f>
        <v>0.3140394088669951</v>
      </c>
      <c r="J24" s="25">
        <f>$C$12/I24/L$16</f>
        <v>501.68351353819133</v>
      </c>
      <c r="K24" s="26">
        <f t="shared" si="2"/>
        <v>18.936576354679804</v>
      </c>
      <c r="L24" s="36">
        <f t="shared" si="3"/>
        <v>173.58528325123154</v>
      </c>
      <c r="M24" s="28">
        <f>$C$7*$C$11/L24</f>
        <v>4119.012779241049</v>
      </c>
      <c r="N24" s="37">
        <f>(($L24/$E24)-1)</f>
        <v>0.011617166406139079</v>
      </c>
      <c r="O24" s="38">
        <f>(J24/C24)-1</f>
        <v>-0.011483757682177465</v>
      </c>
      <c r="P24" s="104" t="str">
        <f>IF(B25=0,IF(I25&lt;&gt;0,"par rapport à la 4ème de la boîte d'origine",""),IF(I25&lt;&gt;0,"","par rapport à la 4 et 5ème de la boîte d'origine"))</f>
        <v>par rapport à la 4ème de la boîte d'origine</v>
      </c>
      <c r="Q24" s="105"/>
    </row>
    <row r="25" spans="1:17" ht="15">
      <c r="A25" s="31">
        <f>IF(B25=0,"",5)</f>
      </c>
      <c r="B25" s="24">
        <f ca="1">OFFSET(boites!AF5,C15-1,0,1,1)</f>
        <v>0</v>
      </c>
      <c r="C25" s="25">
        <f>IF(B25=0,0,$C$12/B25/E$16)</f>
        <v>0</v>
      </c>
      <c r="D25" s="26">
        <f t="shared" si="0"/>
        <v>0</v>
      </c>
      <c r="E25" s="36">
        <f t="shared" si="1"/>
        <v>0</v>
      </c>
      <c r="F25" s="28">
        <f>IF(B25=0,0,$C$7*$C$11/E25)</f>
        <v>0</v>
      </c>
      <c r="H25" s="31">
        <f>IF(I25=0,"",5)</f>
        <v>5</v>
      </c>
      <c r="I25" s="24">
        <f ca="1">OFFSET(boites!AF5,$J$15-1,0,1,1)</f>
        <v>0.38227513227513227</v>
      </c>
      <c r="J25" s="25">
        <f>IF(I25=0,0,$C$12/I25/L$16)</f>
        <v>412.1335151784331</v>
      </c>
      <c r="K25" s="26">
        <f t="shared" si="2"/>
        <v>23.051190476190477</v>
      </c>
      <c r="L25" s="36">
        <f t="shared" si="3"/>
        <v>211.30257936507937</v>
      </c>
      <c r="M25" s="28">
        <f>IF(I25=0,0,$C$7*$C$11/L25)</f>
        <v>3383.77317564427</v>
      </c>
      <c r="N25" s="37">
        <f>IF(B25=0,IF(I25=0,0,(($L25/$E24)-1)),IF(I25=0,($L24/$E25)-1,($L25/$E25)-1))</f>
        <v>0.23142534083512722</v>
      </c>
      <c r="O25" s="38">
        <f>IF(B25=0,IF(I25=0,0,(J25/C24)-1),IF(I25=0,(J24/C25)-1,(J25/C25)-1))</f>
        <v>-0.18793290438393884</v>
      </c>
      <c r="P25" s="104"/>
      <c r="Q25" s="105"/>
    </row>
    <row r="27" ht="13.5" thickBot="1"/>
    <row r="28" spans="8:15" ht="12.75">
      <c r="H28" s="68" t="s">
        <v>350</v>
      </c>
      <c r="I28" s="69"/>
      <c r="J28" s="69"/>
      <c r="K28" s="69"/>
      <c r="L28" s="69"/>
      <c r="M28" s="69"/>
      <c r="N28" s="69"/>
      <c r="O28" s="70"/>
    </row>
    <row r="29" spans="8:15" ht="12.75">
      <c r="H29" s="20"/>
      <c r="I29" s="45" t="s">
        <v>325</v>
      </c>
      <c r="J29" s="46">
        <v>223</v>
      </c>
      <c r="K29" s="21"/>
      <c r="L29" s="21"/>
      <c r="M29" s="21"/>
      <c r="N29" s="21"/>
      <c r="O29" s="22"/>
    </row>
    <row r="30" spans="8:15" ht="12.75">
      <c r="H30" s="71" t="s">
        <v>321</v>
      </c>
      <c r="I30" s="72"/>
      <c r="J30" s="23">
        <v>1</v>
      </c>
      <c r="K30" s="46">
        <f ca="1">OFFSET(Tachy!$I$6,$J$30,0,1,1)</f>
        <v>1.675</v>
      </c>
      <c r="L30" s="119">
        <f ca="1">OFFSET(Tachy!$J$6,$J$30,0,1,1)</f>
        <v>0.2665847548534341</v>
      </c>
      <c r="M30" s="115" t="s">
        <v>2</v>
      </c>
      <c r="N30" s="124" t="s">
        <v>363</v>
      </c>
      <c r="O30" s="125"/>
    </row>
    <row r="31" spans="8:15" ht="12.75">
      <c r="H31" s="20"/>
      <c r="I31" s="21"/>
      <c r="J31" s="21"/>
      <c r="K31" s="21"/>
      <c r="L31" s="120" t="s">
        <v>361</v>
      </c>
      <c r="M31" s="121"/>
      <c r="N31" s="118">
        <f ca="1">OFFSET(boites!G5,J30-1,0,1,1)</f>
        <v>1</v>
      </c>
      <c r="O31" s="123">
        <f ca="1">K30*OFFSET(boites!H5,J29-1,0,1,1)/OFFSET(boites!I5,J29-1,0,1,1)/F17</f>
        <v>0.9709019244145607</v>
      </c>
    </row>
    <row r="32" spans="8:15" ht="15">
      <c r="H32" s="29"/>
      <c r="I32" s="29" t="s">
        <v>311</v>
      </c>
      <c r="J32" s="29" t="s">
        <v>8</v>
      </c>
      <c r="K32" s="66" t="s">
        <v>316</v>
      </c>
      <c r="L32" s="66"/>
      <c r="M32" s="29" t="s">
        <v>1</v>
      </c>
      <c r="N32" s="67" t="s">
        <v>319</v>
      </c>
      <c r="O32" s="67"/>
    </row>
    <row r="33" spans="8:15" ht="15">
      <c r="H33" s="29"/>
      <c r="I33" s="29" t="str">
        <f ca="1">CONCATENATE(OFFSET(boites!$E$5,J29-1,0,1,1),"/",OFFSET(boites!$F$5,J29-1,0,1,1))</f>
        <v>17/56</v>
      </c>
      <c r="J33" s="29" t="s">
        <v>324</v>
      </c>
      <c r="K33" s="29" t="s">
        <v>313</v>
      </c>
      <c r="L33" s="29" t="s">
        <v>314</v>
      </c>
      <c r="M33" s="29" t="str">
        <f>CONCATENATE("@",C7," Km/h")</f>
        <v>@130 Km/h</v>
      </c>
      <c r="N33" s="39" t="s">
        <v>5</v>
      </c>
      <c r="O33" s="39" t="s">
        <v>320</v>
      </c>
    </row>
    <row r="34" spans="8:15" ht="15">
      <c r="H34" s="30" t="s">
        <v>0</v>
      </c>
      <c r="I34" s="24">
        <f ca="1">OFFSET(boites!Q5,$J$29-1,0,1,1)</f>
        <v>-0.08562271062271062</v>
      </c>
      <c r="J34" s="25">
        <f>$C$12/I34/L$30</f>
        <v>-1840.0304415037115</v>
      </c>
      <c r="K34" s="26">
        <f aca="true" t="shared" si="4" ref="K34:K39">$C$10*I34*$K$30/1000*60</f>
        <v>-5.16304945054945</v>
      </c>
      <c r="L34" s="35">
        <f aca="true" t="shared" si="5" ref="L34:L39">$C$11*I34*$K$30/1000*60</f>
        <v>-47.3279532967033</v>
      </c>
      <c r="M34" s="27"/>
      <c r="N34" s="37">
        <f>(($L34/$E20)-1)</f>
        <v>0.08267122928466542</v>
      </c>
      <c r="O34" s="38">
        <f>(J34/C20)-1</f>
        <v>-0.07635857225031017</v>
      </c>
    </row>
    <row r="35" spans="8:15" ht="15">
      <c r="H35" s="31">
        <v>1</v>
      </c>
      <c r="I35" s="24">
        <f ca="1">OFFSET(boites!T5,$J$29-1,0,1,1)</f>
        <v>0.08144599303135888</v>
      </c>
      <c r="J35" s="25">
        <f>$C$12/I35/L$30</f>
        <v>1934.3909769654406</v>
      </c>
      <c r="K35" s="26">
        <f t="shared" si="4"/>
        <v>4.911193379790941</v>
      </c>
      <c r="L35" s="35">
        <f t="shared" si="5"/>
        <v>45.01927264808362</v>
      </c>
      <c r="M35" s="27"/>
      <c r="N35" s="37">
        <f>(($L35/$E21)-1)</f>
        <v>0.08267122928466519</v>
      </c>
      <c r="O35" s="38">
        <f>(J35/C21)-1</f>
        <v>-0.07635857225031029</v>
      </c>
    </row>
    <row r="36" spans="8:15" ht="15">
      <c r="H36" s="31">
        <v>2</v>
      </c>
      <c r="I36" s="24">
        <f ca="1">OFFSET(boites!W5,$J$29-1,0,1,1)</f>
        <v>0.14825581395348839</v>
      </c>
      <c r="J36" s="25">
        <f>$C$12/I36/L$30</f>
        <v>1062.6793636523264</v>
      </c>
      <c r="K36" s="26">
        <f t="shared" si="4"/>
        <v>8.93982558139535</v>
      </c>
      <c r="L36" s="35">
        <f t="shared" si="5"/>
        <v>81.9484011627907</v>
      </c>
      <c r="M36" s="27"/>
      <c r="N36" s="37">
        <f>(($L36/$E22)-1)</f>
        <v>0.0853215872510904</v>
      </c>
      <c r="O36" s="38">
        <f>(J36/C22)-1</f>
        <v>-0.07861410687240988</v>
      </c>
    </row>
    <row r="37" spans="8:15" ht="15">
      <c r="H37" s="31">
        <v>3</v>
      </c>
      <c r="I37" s="24">
        <f ca="1">OFFSET(boites!Z5,$J$29-1,0,1,1)</f>
        <v>0.22972972972972974</v>
      </c>
      <c r="J37" s="25">
        <f>$C$12/I37/L$30</f>
        <v>685.7988916593503</v>
      </c>
      <c r="K37" s="26">
        <f t="shared" si="4"/>
        <v>13.852702702702702</v>
      </c>
      <c r="L37" s="35">
        <f t="shared" si="5"/>
        <v>126.98310810810811</v>
      </c>
      <c r="M37" s="28">
        <f>$C$7*$C$11/L37</f>
        <v>5630.670178519169</v>
      </c>
      <c r="N37" s="37">
        <f>(($L37/$E23)-1)</f>
        <v>0.08150077390165511</v>
      </c>
      <c r="O37" s="38">
        <f>(J37/C23)-1</f>
        <v>-0.07535896031551637</v>
      </c>
    </row>
    <row r="38" spans="8:17" ht="15">
      <c r="H38" s="31">
        <v>4</v>
      </c>
      <c r="I38" s="24">
        <f ca="1">OFFSET(boites!AC5,$J$29-1,0,1,1)</f>
        <v>0.3125</v>
      </c>
      <c r="J38" s="25">
        <f>$C$12/I38/L$30</f>
        <v>504.1548608955224</v>
      </c>
      <c r="K38" s="26">
        <f t="shared" si="4"/>
        <v>18.84375</v>
      </c>
      <c r="L38" s="36">
        <f t="shared" si="5"/>
        <v>172.734375</v>
      </c>
      <c r="M38" s="28">
        <f>$C$7*$C$11/L38</f>
        <v>4139.3034825870645</v>
      </c>
      <c r="N38" s="37">
        <f>(($L38/$E24)-1)</f>
        <v>0.006658258727677557</v>
      </c>
      <c r="O38" s="38">
        <f>(J38/C24)-1</f>
        <v>-0.0066142195426807104</v>
      </c>
      <c r="P38" s="91" t="str">
        <f>IF(B25=0,IF(I39&lt;&gt;0,"par rapport à la 4ème de la boîte d'origine",""),IF(I39&lt;&gt;0,"","par rapport à la 4 et 5ème de la boîte d'origine"))</f>
        <v>par rapport à la 4ème de la boîte d'origine</v>
      </c>
      <c r="Q38" s="92"/>
    </row>
    <row r="39" spans="8:17" ht="15">
      <c r="H39" s="31">
        <f>IF(I39=0,"",5)</f>
        <v>5</v>
      </c>
      <c r="I39" s="24">
        <f ca="1">OFFSET(boites!AF5,$J$29-1,0,1,1)</f>
        <v>0.40149769585253453</v>
      </c>
      <c r="J39" s="25">
        <f>IF(I39=0,0,$C$12/I39/L$30)</f>
        <v>392.4017389323113</v>
      </c>
      <c r="K39" s="26">
        <f t="shared" si="4"/>
        <v>24.21031105990783</v>
      </c>
      <c r="L39" s="36">
        <f t="shared" si="5"/>
        <v>221.92785138248846</v>
      </c>
      <c r="M39" s="28">
        <f>IF(I39=0,0,$C$7*$C$11/L39)</f>
        <v>3221.767775184337</v>
      </c>
      <c r="N39" s="37">
        <f>IF(B25=0,IF(I39=0,0,(($L39/$E24)-1)),IF(I39=0,($L38/$E25)-1,($L39/$E25)-1))</f>
        <v>0.2933471084482786</v>
      </c>
      <c r="O39" s="38">
        <f>IF(B25=0,IF(I39=0,0,(J39/C24)-1),IF(I39=0,(J38/C25)-1,(J39/C25)-1))</f>
        <v>-0.22681235882626138</v>
      </c>
      <c r="P39" s="91"/>
      <c r="Q39" s="92"/>
    </row>
  </sheetData>
  <mergeCells count="36">
    <mergeCell ref="C17:D17"/>
    <mergeCell ref="L17:M17"/>
    <mergeCell ref="L31:M31"/>
    <mergeCell ref="P24:Q25"/>
    <mergeCell ref="K18:L18"/>
    <mergeCell ref="D18:E18"/>
    <mergeCell ref="H30:I30"/>
    <mergeCell ref="N30:O30"/>
    <mergeCell ref="P38:Q39"/>
    <mergeCell ref="N4:R4"/>
    <mergeCell ref="P6:R7"/>
    <mergeCell ref="P9:R11"/>
    <mergeCell ref="N6:N7"/>
    <mergeCell ref="O6:O7"/>
    <mergeCell ref="N9:N11"/>
    <mergeCell ref="O9:O11"/>
    <mergeCell ref="N18:O18"/>
    <mergeCell ref="N16:O16"/>
    <mergeCell ref="A16:B16"/>
    <mergeCell ref="A1:P1"/>
    <mergeCell ref="A3:B3"/>
    <mergeCell ref="A14:F14"/>
    <mergeCell ref="A4:B4"/>
    <mergeCell ref="F4:J4"/>
    <mergeCell ref="K4:L4"/>
    <mergeCell ref="F5:L5"/>
    <mergeCell ref="F6:L6"/>
    <mergeCell ref="A7:B7"/>
    <mergeCell ref="F7:L10"/>
    <mergeCell ref="H14:O14"/>
    <mergeCell ref="A10:A11"/>
    <mergeCell ref="A12:B12"/>
    <mergeCell ref="K32:L32"/>
    <mergeCell ref="N32:O32"/>
    <mergeCell ref="H28:O28"/>
    <mergeCell ref="H16:I16"/>
  </mergeCells>
  <printOptions/>
  <pageMargins left="0.75" right="0.75" top="1" bottom="1"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F245"/>
  <sheetViews>
    <sheetView workbookViewId="0" topLeftCell="A2">
      <pane ySplit="795" topLeftCell="BM4" activePane="bottomLeft" state="split"/>
      <selection pane="topLeft" activeCell="L2" sqref="L2:L3"/>
      <selection pane="bottomLeft" activeCell="L5" sqref="L5"/>
    </sheetView>
  </sheetViews>
  <sheetFormatPr defaultColWidth="11.421875" defaultRowHeight="12.75"/>
  <cols>
    <col min="1" max="1" width="7.8515625" style="0" bestFit="1" customWidth="1"/>
    <col min="3" max="3" width="10.8515625" style="0" bestFit="1" customWidth="1"/>
    <col min="4" max="4" width="5.421875" style="0" bestFit="1" customWidth="1"/>
    <col min="5" max="5" width="6.140625" style="0" customWidth="1"/>
    <col min="6" max="7" width="4.8515625" style="0" customWidth="1"/>
    <col min="8" max="8" width="6.00390625" style="58" bestFit="1" customWidth="1"/>
    <col min="9" max="9" width="9.8515625" style="58" bestFit="1" customWidth="1"/>
    <col min="10" max="10" width="4.00390625" style="0" customWidth="1"/>
    <col min="11" max="11" width="8.140625" style="0" bestFit="1" customWidth="1"/>
    <col min="15" max="15" width="5.140625" style="0" bestFit="1" customWidth="1"/>
    <col min="16" max="16" width="4.00390625" style="0" bestFit="1" customWidth="1"/>
    <col min="17" max="17" width="7.00390625" style="4" customWidth="1"/>
    <col min="18" max="18" width="5.140625" style="0" bestFit="1" customWidth="1"/>
    <col min="19" max="19" width="4.00390625" style="0" bestFit="1" customWidth="1"/>
    <col min="20" max="20" width="5.57421875" style="4" bestFit="1" customWidth="1"/>
    <col min="21" max="21" width="5.140625" style="0" bestFit="1" customWidth="1"/>
    <col min="22" max="22" width="4.00390625" style="0" bestFit="1" customWidth="1"/>
    <col min="23" max="23" width="5.57421875" style="4" bestFit="1" customWidth="1"/>
    <col min="24" max="24" width="5.140625" style="0" bestFit="1" customWidth="1"/>
    <col min="25" max="25" width="4.00390625" style="0" bestFit="1" customWidth="1"/>
    <col min="26" max="26" width="5.57421875" style="4" bestFit="1" customWidth="1"/>
    <col min="27" max="27" width="5.140625" style="0" bestFit="1" customWidth="1"/>
    <col min="28" max="28" width="4.00390625" style="0" bestFit="1" customWidth="1"/>
    <col min="29" max="29" width="6.7109375" style="4" customWidth="1"/>
    <col min="30" max="30" width="5.140625" style="0" bestFit="1" customWidth="1"/>
    <col min="31" max="31" width="4.00390625" style="0" bestFit="1" customWidth="1"/>
    <col min="32" max="32" width="5.57421875" style="4" bestFit="1" customWidth="1"/>
  </cols>
  <sheetData>
    <row r="1" spans="2:19" ht="12.75">
      <c r="B1" s="106" t="s">
        <v>68</v>
      </c>
      <c r="C1" s="106"/>
      <c r="D1" s="106"/>
      <c r="E1" s="106"/>
      <c r="F1" s="106"/>
      <c r="G1" s="106"/>
      <c r="H1" s="106"/>
      <c r="I1" s="106"/>
      <c r="J1" s="106"/>
      <c r="K1" s="106"/>
      <c r="L1" s="106"/>
      <c r="M1" s="106"/>
      <c r="N1" s="106"/>
      <c r="O1" s="106"/>
      <c r="P1" s="106"/>
      <c r="Q1" s="106"/>
      <c r="R1" s="106"/>
      <c r="S1" s="106"/>
    </row>
    <row r="2" spans="1:32" s="1" customFormat="1" ht="12.75">
      <c r="A2" s="106" t="s">
        <v>9</v>
      </c>
      <c r="B2" s="106" t="s">
        <v>10</v>
      </c>
      <c r="C2" s="106" t="s">
        <v>11</v>
      </c>
      <c r="D2" s="106" t="s">
        <v>12</v>
      </c>
      <c r="E2" s="106"/>
      <c r="F2" s="106"/>
      <c r="G2" s="106" t="s">
        <v>15</v>
      </c>
      <c r="H2" s="106"/>
      <c r="I2" s="106"/>
      <c r="K2" s="107" t="s">
        <v>351</v>
      </c>
      <c r="L2" s="106"/>
      <c r="N2" s="106" t="s">
        <v>30</v>
      </c>
      <c r="O2" s="106" t="s">
        <v>0</v>
      </c>
      <c r="P2" s="106"/>
      <c r="Q2" s="106"/>
      <c r="R2" s="106">
        <v>1</v>
      </c>
      <c r="S2" s="106"/>
      <c r="T2" s="106"/>
      <c r="U2" s="106">
        <v>2</v>
      </c>
      <c r="V2" s="106"/>
      <c r="W2" s="106"/>
      <c r="X2" s="106">
        <v>3</v>
      </c>
      <c r="Y2" s="106"/>
      <c r="Z2" s="106"/>
      <c r="AA2" s="106">
        <v>4</v>
      </c>
      <c r="AB2" s="106"/>
      <c r="AC2" s="106"/>
      <c r="AD2" s="106">
        <v>5</v>
      </c>
      <c r="AE2" s="106"/>
      <c r="AF2" s="106"/>
    </row>
    <row r="3" spans="1:32" s="1" customFormat="1" ht="12.75">
      <c r="A3" s="106"/>
      <c r="B3" s="106"/>
      <c r="C3" s="106"/>
      <c r="D3" s="1" t="s">
        <v>52</v>
      </c>
      <c r="E3" s="1" t="s">
        <v>13</v>
      </c>
      <c r="F3" s="1" t="s">
        <v>14</v>
      </c>
      <c r="G3" s="1" t="s">
        <v>52</v>
      </c>
      <c r="H3" s="57" t="s">
        <v>13</v>
      </c>
      <c r="I3" s="57" t="s">
        <v>14</v>
      </c>
      <c r="K3" s="107"/>
      <c r="L3" s="106"/>
      <c r="N3" s="106"/>
      <c r="O3" s="1" t="s">
        <v>13</v>
      </c>
      <c r="P3" s="1" t="s">
        <v>14</v>
      </c>
      <c r="Q3" s="3" t="s">
        <v>31</v>
      </c>
      <c r="R3" s="1" t="s">
        <v>13</v>
      </c>
      <c r="S3" s="1" t="s">
        <v>14</v>
      </c>
      <c r="T3" s="3" t="s">
        <v>31</v>
      </c>
      <c r="U3" s="1" t="s">
        <v>13</v>
      </c>
      <c r="V3" s="1" t="s">
        <v>14</v>
      </c>
      <c r="W3" s="3" t="s">
        <v>31</v>
      </c>
      <c r="X3" s="1" t="s">
        <v>13</v>
      </c>
      <c r="Y3" s="1" t="s">
        <v>14</v>
      </c>
      <c r="Z3" s="3" t="s">
        <v>31</v>
      </c>
      <c r="AA3" s="1" t="s">
        <v>13</v>
      </c>
      <c r="AB3" s="1" t="s">
        <v>14</v>
      </c>
      <c r="AC3" s="3" t="s">
        <v>31</v>
      </c>
      <c r="AD3" s="1" t="s">
        <v>13</v>
      </c>
      <c r="AE3" s="1" t="s">
        <v>14</v>
      </c>
      <c r="AF3" s="3" t="s">
        <v>31</v>
      </c>
    </row>
    <row r="4" spans="8:32" s="63" customFormat="1" ht="12.75">
      <c r="H4" s="64"/>
      <c r="I4" s="64"/>
      <c r="Q4" s="65"/>
      <c r="T4" s="65"/>
      <c r="W4" s="65"/>
      <c r="Z4" s="65"/>
      <c r="AC4" s="65"/>
      <c r="AF4" s="65"/>
    </row>
    <row r="5" spans="1:32" ht="12.75">
      <c r="A5" t="s">
        <v>21</v>
      </c>
      <c r="C5">
        <v>4</v>
      </c>
      <c r="D5">
        <v>1</v>
      </c>
      <c r="E5">
        <f ca="1">OFFSET(Différentiels!$A$1,$D5+4,1,1,1)</f>
        <v>15</v>
      </c>
      <c r="F5">
        <f ca="1">OFFSET(Différentiels!$A$1,$D5+4,2,1,1)</f>
        <v>58</v>
      </c>
      <c r="G5">
        <v>1</v>
      </c>
      <c r="H5" s="58">
        <f ca="1">OFFSET(Tachy!$A$1,$G5+4,1,1,1)</f>
        <v>21</v>
      </c>
      <c r="I5" s="58">
        <f ca="1">OFFSET(Tachy!$A$1,$G5+4,2,1,1)</f>
        <v>19</v>
      </c>
      <c r="K5">
        <v>6</v>
      </c>
      <c r="N5" t="str">
        <f ca="1">OFFSET(rapports!$A$1,$K5-1,0,1,1)</f>
        <v>JB0A</v>
      </c>
      <c r="O5">
        <f ca="1">OFFSET(rapports!$A$1,$K5-1,1,1,1)</f>
        <v>11</v>
      </c>
      <c r="P5">
        <f ca="1">OFFSET(rapports!$A$1,$K5-1,2,1,1)</f>
        <v>-39</v>
      </c>
      <c r="Q5" s="4">
        <f>$E5*O5/$F5/P5</f>
        <v>-0.07294429708222812</v>
      </c>
      <c r="R5">
        <f ca="1">OFFSET(rapports!$A$1,$K5-1,3,1,1)</f>
        <v>11</v>
      </c>
      <c r="S5">
        <f ca="1">OFFSET(rapports!$A$1,$K5-1,4,1,1)</f>
        <v>39</v>
      </c>
      <c r="T5" s="4">
        <f>$E5*R5/$F5/S5</f>
        <v>0.07294429708222812</v>
      </c>
      <c r="U5">
        <f ca="1">OFFSET(rapports!$A$1,$K5-1,5,1,1)</f>
        <v>16</v>
      </c>
      <c r="V5">
        <f ca="1">OFFSET(rapports!$A$1,$K5-1,6,1,1)</f>
        <v>33</v>
      </c>
      <c r="W5" s="4">
        <f>$E5*U5/$F5/V5</f>
        <v>0.12539184952978058</v>
      </c>
      <c r="X5">
        <f ca="1">OFFSET(rapports!$A$1,$K5-1,7,1,1)</f>
        <v>25</v>
      </c>
      <c r="Y5">
        <f ca="1">OFFSET(rapports!$A$1,$K5-1,8,1,1)</f>
        <v>33</v>
      </c>
      <c r="Z5" s="4">
        <f>$E5*X5/$F5/Y5</f>
        <v>0.19592476489028213</v>
      </c>
      <c r="AA5">
        <f ca="1">OFFSET(rapports!$A$1,$K5-1,9,1,1)</f>
        <v>31</v>
      </c>
      <c r="AB5">
        <f ca="1">OFFSET(rapports!$A$1,$K5-1,10,1,1)</f>
        <v>28</v>
      </c>
      <c r="AC5" s="4">
        <f>$E5*AA5/$F5/AB5</f>
        <v>0.28633004926108374</v>
      </c>
      <c r="AD5" t="str">
        <f ca="1">IF($C5=5,OFFSET(rapports!$A$1,$K5-1,11,1,1),"--")</f>
        <v>--</v>
      </c>
      <c r="AE5" t="str">
        <f ca="1">IF($C5=5,OFFSET(rapports!$A$1,$K5-1,12,1,1),"--")</f>
        <v>--</v>
      </c>
      <c r="AF5" s="4">
        <f>IF($C5=5,$E5*AD5/$F5/AE5,0)</f>
        <v>0</v>
      </c>
    </row>
    <row r="6" spans="1:32" ht="12.75">
      <c r="A6" t="s">
        <v>22</v>
      </c>
      <c r="C6">
        <v>4</v>
      </c>
      <c r="D6">
        <v>2</v>
      </c>
      <c r="E6">
        <f ca="1">OFFSET(Différentiels!$A$1,$D6+4,1,1,1)</f>
        <v>14</v>
      </c>
      <c r="F6">
        <f ca="1">OFFSET(Différentiels!$A$1,$D6+4,2,1,1)</f>
        <v>59</v>
      </c>
      <c r="G6">
        <v>1</v>
      </c>
      <c r="H6" s="58">
        <f ca="1">OFFSET(Tachy!$A$1,$G6+4,1,1,1)</f>
        <v>21</v>
      </c>
      <c r="I6" s="58">
        <f ca="1">OFFSET(Tachy!$A$1,$G6+4,2,1,1)</f>
        <v>19</v>
      </c>
      <c r="K6">
        <v>6</v>
      </c>
      <c r="N6" t="str">
        <f ca="1">OFFSET(rapports!$A$1,$K6-1,0,1,1)</f>
        <v>JB0A</v>
      </c>
      <c r="O6">
        <f ca="1">OFFSET(rapports!$A$1,$K6-1,1,1,1)</f>
        <v>11</v>
      </c>
      <c r="P6">
        <f ca="1">OFFSET(rapports!$A$1,$K6-1,2,1,1)</f>
        <v>-39</v>
      </c>
      <c r="Q6" s="4">
        <f aca="true" t="shared" si="0" ref="Q6:Q14">$E6*O6/$F6/P6</f>
        <v>-0.06692742285962626</v>
      </c>
      <c r="R6">
        <f ca="1">OFFSET(rapports!$A$1,$K6-1,3,1,1)</f>
        <v>11</v>
      </c>
      <c r="S6">
        <f ca="1">OFFSET(rapports!$A$1,$K6-1,4,1,1)</f>
        <v>39</v>
      </c>
      <c r="T6" s="4">
        <f>$E6*R6/$F6/S6</f>
        <v>0.06692742285962626</v>
      </c>
      <c r="U6">
        <f ca="1">OFFSET(rapports!$A$1,$K6-1,5,1,1)</f>
        <v>16</v>
      </c>
      <c r="V6">
        <f ca="1">OFFSET(rapports!$A$1,$K6-1,6,1,1)</f>
        <v>33</v>
      </c>
      <c r="W6" s="4">
        <f aca="true" t="shared" si="1" ref="W6:W14">$E6*U6/$F6/V6</f>
        <v>0.1150487930148947</v>
      </c>
      <c r="X6">
        <f ca="1">OFFSET(rapports!$A$1,$K6-1,7,1,1)</f>
        <v>25</v>
      </c>
      <c r="Y6">
        <f ca="1">OFFSET(rapports!$A$1,$K6-1,8,1,1)</f>
        <v>33</v>
      </c>
      <c r="Z6" s="4">
        <f>$E6*X6/$F6/Y6</f>
        <v>0.17976373908577298</v>
      </c>
      <c r="AA6">
        <f ca="1">OFFSET(rapports!$A$1,$K6-1,9,1,1)</f>
        <v>31</v>
      </c>
      <c r="AB6">
        <f ca="1">OFFSET(rapports!$A$1,$K6-1,10,1,1)</f>
        <v>28</v>
      </c>
      <c r="AC6" s="4">
        <f aca="true" t="shared" si="2" ref="AC6:AC14">$E6*AA6/$F6/AB6</f>
        <v>0.2627118644067797</v>
      </c>
      <c r="AD6" t="str">
        <f ca="1">IF($C6=5,OFFSET(rapports!$A$1,$K6-1,11,1,1),"--")</f>
        <v>--</v>
      </c>
      <c r="AE6" t="str">
        <f ca="1">IF($C6=5,OFFSET(rapports!$A$1,$K6-1,12,1,1),"--")</f>
        <v>--</v>
      </c>
      <c r="AF6" s="4">
        <f aca="true" t="shared" si="3" ref="AF6:AF14">IF($C6=5,$E6*AD6/$F6/AE6,0)</f>
        <v>0</v>
      </c>
    </row>
    <row r="7" spans="1:32" ht="12.75">
      <c r="A7" t="s">
        <v>23</v>
      </c>
      <c r="C7">
        <v>4</v>
      </c>
      <c r="D7">
        <v>1</v>
      </c>
      <c r="E7">
        <f ca="1">OFFSET(Différentiels!$A$1,$D7+4,1,1,1)</f>
        <v>15</v>
      </c>
      <c r="F7">
        <f ca="1">OFFSET(Différentiels!$A$1,$D7+4,2,1,1)</f>
        <v>58</v>
      </c>
      <c r="G7">
        <v>1</v>
      </c>
      <c r="H7" s="58">
        <f ca="1">OFFSET(Tachy!$A$1,$G7+4,1,1,1)</f>
        <v>21</v>
      </c>
      <c r="I7" s="58">
        <f ca="1">OFFSET(Tachy!$A$1,$G7+4,2,1,1)</f>
        <v>19</v>
      </c>
      <c r="K7">
        <v>6</v>
      </c>
      <c r="N7" t="str">
        <f ca="1">OFFSET(rapports!$A$1,$K7-1,0,1,1)</f>
        <v>JB0A</v>
      </c>
      <c r="O7">
        <f ca="1">OFFSET(rapports!$A$1,$K7-1,1,1,1)</f>
        <v>11</v>
      </c>
      <c r="P7">
        <f ca="1">OFFSET(rapports!$A$1,$K7-1,2,1,1)</f>
        <v>-39</v>
      </c>
      <c r="Q7" s="4">
        <f t="shared" si="0"/>
        <v>-0.07294429708222812</v>
      </c>
      <c r="R7">
        <f ca="1">OFFSET(rapports!$A$1,$K7-1,3,1,1)</f>
        <v>11</v>
      </c>
      <c r="S7">
        <f ca="1">OFFSET(rapports!$A$1,$K7-1,4,1,1)</f>
        <v>39</v>
      </c>
      <c r="T7" s="4">
        <f aca="true" t="shared" si="4" ref="T7:T15">$E7*R7/$F7/S7</f>
        <v>0.07294429708222812</v>
      </c>
      <c r="U7">
        <f ca="1">OFFSET(rapports!$A$1,$K7-1,5,1,1)</f>
        <v>16</v>
      </c>
      <c r="V7">
        <f ca="1">OFFSET(rapports!$A$1,$K7-1,6,1,1)</f>
        <v>33</v>
      </c>
      <c r="W7" s="4">
        <f t="shared" si="1"/>
        <v>0.12539184952978058</v>
      </c>
      <c r="X7">
        <f ca="1">OFFSET(rapports!$A$1,$K7-1,7,1,1)</f>
        <v>25</v>
      </c>
      <c r="Y7">
        <f ca="1">OFFSET(rapports!$A$1,$K7-1,8,1,1)</f>
        <v>33</v>
      </c>
      <c r="Z7" s="4">
        <f aca="true" t="shared" si="5" ref="Z7:Z15">$E7*X7/$F7/Y7</f>
        <v>0.19592476489028213</v>
      </c>
      <c r="AA7">
        <f ca="1">OFFSET(rapports!$A$1,$K7-1,9,1,1)</f>
        <v>31</v>
      </c>
      <c r="AB7">
        <f ca="1">OFFSET(rapports!$A$1,$K7-1,10,1,1)</f>
        <v>28</v>
      </c>
      <c r="AC7" s="4">
        <f t="shared" si="2"/>
        <v>0.28633004926108374</v>
      </c>
      <c r="AD7" t="str">
        <f ca="1">IF($C7=5,OFFSET(rapports!$A$1,$K7-1,11,1,1),"--")</f>
        <v>--</v>
      </c>
      <c r="AE7" t="str">
        <f ca="1">IF($C7=5,OFFSET(rapports!$A$1,$K7-1,12,1,1),"--")</f>
        <v>--</v>
      </c>
      <c r="AF7" s="4">
        <f t="shared" si="3"/>
        <v>0</v>
      </c>
    </row>
    <row r="8" spans="1:32" ht="12.75">
      <c r="A8" t="s">
        <v>24</v>
      </c>
      <c r="C8">
        <v>4</v>
      </c>
      <c r="D8">
        <v>2</v>
      </c>
      <c r="E8">
        <f ca="1">OFFSET(Différentiels!$A$1,$D8+4,1,1,1)</f>
        <v>14</v>
      </c>
      <c r="F8">
        <f ca="1">OFFSET(Différentiels!$A$1,$D8+4,2,1,1)</f>
        <v>59</v>
      </c>
      <c r="G8">
        <v>1</v>
      </c>
      <c r="H8" s="58">
        <f ca="1">OFFSET(Tachy!$A$1,$G8+4,1,1,1)</f>
        <v>21</v>
      </c>
      <c r="I8" s="58">
        <f ca="1">OFFSET(Tachy!$A$1,$G8+4,2,1,1)</f>
        <v>19</v>
      </c>
      <c r="K8">
        <v>7</v>
      </c>
      <c r="N8" t="str">
        <f ca="1">OFFSET(rapports!$A$1,$K8-1,0,1,1)</f>
        <v>JB0B</v>
      </c>
      <c r="O8">
        <f ca="1">OFFSET(rapports!$A$1,$K8-1,1,1,1)</f>
        <v>11</v>
      </c>
      <c r="P8">
        <f ca="1">OFFSET(rapports!$A$1,$K8-1,2,1,1)</f>
        <v>-39</v>
      </c>
      <c r="Q8" s="4">
        <f t="shared" si="0"/>
        <v>-0.06692742285962626</v>
      </c>
      <c r="R8">
        <f ca="1">OFFSET(rapports!$A$1,$K8-1,3,1,1)</f>
        <v>11</v>
      </c>
      <c r="S8">
        <f ca="1">OFFSET(rapports!$A$1,$K8-1,4,1,1)</f>
        <v>41</v>
      </c>
      <c r="T8" s="4">
        <f t="shared" si="4"/>
        <v>0.06366267052501035</v>
      </c>
      <c r="U8">
        <f ca="1">OFFSET(rapports!$A$1,$K8-1,5,1,1)</f>
        <v>19</v>
      </c>
      <c r="V8">
        <f ca="1">OFFSET(rapports!$A$1,$K8-1,6,1,1)</f>
        <v>39</v>
      </c>
      <c r="W8" s="4">
        <f t="shared" si="1"/>
        <v>0.11560191221208171</v>
      </c>
      <c r="X8">
        <f ca="1">OFFSET(rapports!$A$1,$K8-1,7,1,1)</f>
        <v>25</v>
      </c>
      <c r="Y8">
        <f ca="1">OFFSET(rapports!$A$1,$K8-1,8,1,1)</f>
        <v>33</v>
      </c>
      <c r="Z8" s="4">
        <f t="shared" si="5"/>
        <v>0.17976373908577298</v>
      </c>
      <c r="AA8">
        <f ca="1">OFFSET(rapports!$A$1,$K8-1,9,1,1)</f>
        <v>31</v>
      </c>
      <c r="AB8">
        <f ca="1">OFFSET(rapports!$A$1,$K8-1,10,1,1)</f>
        <v>28</v>
      </c>
      <c r="AC8" s="4">
        <f t="shared" si="2"/>
        <v>0.2627118644067797</v>
      </c>
      <c r="AD8" t="str">
        <f ca="1">IF($C8=5,OFFSET(rapports!$A$1,$K8-1,11,1,1),"--")</f>
        <v>--</v>
      </c>
      <c r="AE8" t="str">
        <f ca="1">IF($C8=5,OFFSET(rapports!$A$1,$K8-1,12,1,1),"--")</f>
        <v>--</v>
      </c>
      <c r="AF8" s="4">
        <f t="shared" si="3"/>
        <v>0</v>
      </c>
    </row>
    <row r="9" spans="1:32" ht="12.75">
      <c r="A9" t="s">
        <v>25</v>
      </c>
      <c r="C9">
        <v>4</v>
      </c>
      <c r="D9">
        <v>1</v>
      </c>
      <c r="E9">
        <f ca="1">OFFSET(Différentiels!$A$1,$D9+4,1,1,1)</f>
        <v>15</v>
      </c>
      <c r="F9">
        <f ca="1">OFFSET(Différentiels!$A$1,$D9+4,2,1,1)</f>
        <v>58</v>
      </c>
      <c r="G9">
        <v>1</v>
      </c>
      <c r="H9" s="58">
        <f ca="1">OFFSET(Tachy!$A$1,$G9+4,1,1,1)</f>
        <v>21</v>
      </c>
      <c r="I9" s="58">
        <f ca="1">OFFSET(Tachy!$A$1,$G9+4,2,1,1)</f>
        <v>19</v>
      </c>
      <c r="K9">
        <v>7</v>
      </c>
      <c r="N9" t="str">
        <f ca="1">OFFSET(rapports!$A$1,$K9-1,0,1,1)</f>
        <v>JB0B</v>
      </c>
      <c r="O9">
        <f ca="1">OFFSET(rapports!$A$1,$K9-1,1,1,1)</f>
        <v>11</v>
      </c>
      <c r="P9">
        <f ca="1">OFFSET(rapports!$A$1,$K9-1,2,1,1)</f>
        <v>-39</v>
      </c>
      <c r="Q9" s="4">
        <f t="shared" si="0"/>
        <v>-0.07294429708222812</v>
      </c>
      <c r="R9">
        <f ca="1">OFFSET(rapports!$A$1,$K9-1,3,1,1)</f>
        <v>11</v>
      </c>
      <c r="S9">
        <f ca="1">OFFSET(rapports!$A$1,$K9-1,4,1,1)</f>
        <v>41</v>
      </c>
      <c r="T9" s="4">
        <f t="shared" si="4"/>
        <v>0.06938603868797308</v>
      </c>
      <c r="U9">
        <f ca="1">OFFSET(rapports!$A$1,$K9-1,5,1,1)</f>
        <v>19</v>
      </c>
      <c r="V9">
        <f ca="1">OFFSET(rapports!$A$1,$K9-1,6,1,1)</f>
        <v>39</v>
      </c>
      <c r="W9" s="4">
        <f t="shared" si="1"/>
        <v>0.1259946949602122</v>
      </c>
      <c r="X9">
        <f ca="1">OFFSET(rapports!$A$1,$K9-1,7,1,1)</f>
        <v>25</v>
      </c>
      <c r="Y9">
        <f ca="1">OFFSET(rapports!$A$1,$K9-1,8,1,1)</f>
        <v>33</v>
      </c>
      <c r="Z9" s="4">
        <f t="shared" si="5"/>
        <v>0.19592476489028213</v>
      </c>
      <c r="AA9">
        <f ca="1">OFFSET(rapports!$A$1,$K9-1,9,1,1)</f>
        <v>31</v>
      </c>
      <c r="AB9">
        <f ca="1">OFFSET(rapports!$A$1,$K9-1,10,1,1)</f>
        <v>28</v>
      </c>
      <c r="AC9" s="4">
        <f t="shared" si="2"/>
        <v>0.28633004926108374</v>
      </c>
      <c r="AD9" t="str">
        <f ca="1">IF($C9=5,OFFSET(rapports!$A$1,$K9-1,11,1,1),"--")</f>
        <v>--</v>
      </c>
      <c r="AE9" t="str">
        <f ca="1">IF($C9=5,OFFSET(rapports!$A$1,$K9-1,12,1,1),"--")</f>
        <v>--</v>
      </c>
      <c r="AF9" s="4">
        <f t="shared" si="3"/>
        <v>0</v>
      </c>
    </row>
    <row r="10" spans="1:32" ht="12.75">
      <c r="A10" t="s">
        <v>26</v>
      </c>
      <c r="C10">
        <v>4</v>
      </c>
      <c r="D10">
        <v>3</v>
      </c>
      <c r="E10">
        <f ca="1">OFFSET(Différentiels!$A$1,$D10+4,1,1,1)</f>
        <v>19</v>
      </c>
      <c r="F10">
        <f ca="1">OFFSET(Différentiels!$A$1,$D10+4,2,1,1)</f>
        <v>59</v>
      </c>
      <c r="G10">
        <v>1</v>
      </c>
      <c r="H10" s="58">
        <f ca="1">OFFSET(Tachy!$A$1,$G10+4,1,1,1)</f>
        <v>21</v>
      </c>
      <c r="I10" s="58">
        <f ca="1">OFFSET(Tachy!$A$1,$G10+4,2,1,1)</f>
        <v>19</v>
      </c>
      <c r="K10">
        <v>7</v>
      </c>
      <c r="N10" t="str">
        <f ca="1">OFFSET(rapports!$A$1,$K10-1,0,1,1)</f>
        <v>JB0B</v>
      </c>
      <c r="O10">
        <f ca="1">OFFSET(rapports!$A$1,$K10-1,1,1,1)</f>
        <v>11</v>
      </c>
      <c r="P10">
        <f ca="1">OFFSET(rapports!$A$1,$K10-1,2,1,1)</f>
        <v>-39</v>
      </c>
      <c r="Q10" s="4">
        <f t="shared" si="0"/>
        <v>-0.09083007388092133</v>
      </c>
      <c r="R10">
        <f ca="1">OFFSET(rapports!$A$1,$K10-1,3,1,1)</f>
        <v>11</v>
      </c>
      <c r="S10">
        <f ca="1">OFFSET(rapports!$A$1,$K10-1,4,1,1)</f>
        <v>41</v>
      </c>
      <c r="T10" s="4">
        <f t="shared" si="4"/>
        <v>0.08639933856965688</v>
      </c>
      <c r="U10">
        <f ca="1">OFFSET(rapports!$A$1,$K10-1,5,1,1)</f>
        <v>19</v>
      </c>
      <c r="V10">
        <f ca="1">OFFSET(rapports!$A$1,$K10-1,6,1,1)</f>
        <v>39</v>
      </c>
      <c r="W10" s="4">
        <f t="shared" si="1"/>
        <v>0.1568883094306823</v>
      </c>
      <c r="X10">
        <f ca="1">OFFSET(rapports!$A$1,$K10-1,7,1,1)</f>
        <v>25</v>
      </c>
      <c r="Y10">
        <f ca="1">OFFSET(rapports!$A$1,$K10-1,8,1,1)</f>
        <v>33</v>
      </c>
      <c r="Z10" s="4">
        <f t="shared" si="5"/>
        <v>0.24396507447354907</v>
      </c>
      <c r="AA10">
        <f ca="1">OFFSET(rapports!$A$1,$K10-1,9,1,1)</f>
        <v>31</v>
      </c>
      <c r="AB10">
        <f ca="1">OFFSET(rapports!$A$1,$K10-1,10,1,1)</f>
        <v>28</v>
      </c>
      <c r="AC10" s="4">
        <f t="shared" si="2"/>
        <v>0.35653753026634377</v>
      </c>
      <c r="AD10" t="str">
        <f ca="1">IF($C10=5,OFFSET(rapports!$A$1,$K10-1,11,1,1),"--")</f>
        <v>--</v>
      </c>
      <c r="AE10" t="str">
        <f ca="1">IF($C10=5,OFFSET(rapports!$A$1,$K10-1,12,1,1),"--")</f>
        <v>--</v>
      </c>
      <c r="AF10" s="4">
        <f t="shared" si="3"/>
        <v>0</v>
      </c>
    </row>
    <row r="11" spans="1:32" ht="12.75">
      <c r="A11" t="s">
        <v>27</v>
      </c>
      <c r="C11">
        <v>4</v>
      </c>
      <c r="D11">
        <v>4</v>
      </c>
      <c r="E11">
        <f ca="1">OFFSET(Différentiels!$A$1,$D11+4,1,1,1)</f>
        <v>16</v>
      </c>
      <c r="F11">
        <f ca="1">OFFSET(Différentiels!$A$1,$D11+4,2,1,1)</f>
        <v>57</v>
      </c>
      <c r="G11">
        <v>1</v>
      </c>
      <c r="H11" s="58">
        <f ca="1">OFFSET(Tachy!$A$1,$G11+4,1,1,1)</f>
        <v>21</v>
      </c>
      <c r="I11" s="58">
        <f ca="1">OFFSET(Tachy!$A$1,$G11+4,2,1,1)</f>
        <v>19</v>
      </c>
      <c r="K11">
        <v>7</v>
      </c>
      <c r="N11" t="str">
        <f ca="1">OFFSET(rapports!$A$1,$K11-1,0,1,1)</f>
        <v>JB0B</v>
      </c>
      <c r="O11">
        <f ca="1">OFFSET(rapports!$A$1,$K11-1,1,1,1)</f>
        <v>11</v>
      </c>
      <c r="P11">
        <f ca="1">OFFSET(rapports!$A$1,$K11-1,2,1,1)</f>
        <v>-39</v>
      </c>
      <c r="Q11" s="4">
        <f t="shared" si="0"/>
        <v>-0.07917228969860549</v>
      </c>
      <c r="R11">
        <f ca="1">OFFSET(rapports!$A$1,$K11-1,3,1,1)</f>
        <v>11</v>
      </c>
      <c r="S11">
        <f ca="1">OFFSET(rapports!$A$1,$K11-1,4,1,1)</f>
        <v>41</v>
      </c>
      <c r="T11" s="4">
        <f t="shared" si="4"/>
        <v>0.07531022678647839</v>
      </c>
      <c r="U11">
        <f ca="1">OFFSET(rapports!$A$1,$K11-1,5,1,1)</f>
        <v>19</v>
      </c>
      <c r="V11">
        <f ca="1">OFFSET(rapports!$A$1,$K11-1,6,1,1)</f>
        <v>39</v>
      </c>
      <c r="W11" s="4">
        <f t="shared" si="1"/>
        <v>0.13675213675213674</v>
      </c>
      <c r="X11">
        <f ca="1">OFFSET(rapports!$A$1,$K11-1,7,1,1)</f>
        <v>25</v>
      </c>
      <c r="Y11">
        <f ca="1">OFFSET(rapports!$A$1,$K11-1,8,1,1)</f>
        <v>33</v>
      </c>
      <c r="Z11" s="4">
        <f t="shared" si="5"/>
        <v>0.2126528442317916</v>
      </c>
      <c r="AA11">
        <f ca="1">OFFSET(rapports!$A$1,$K11-1,9,1,1)</f>
        <v>31</v>
      </c>
      <c r="AB11">
        <f ca="1">OFFSET(rapports!$A$1,$K11-1,10,1,1)</f>
        <v>28</v>
      </c>
      <c r="AC11" s="4">
        <f t="shared" si="2"/>
        <v>0.31077694235588976</v>
      </c>
      <c r="AD11" t="str">
        <f ca="1">IF($C11=5,OFFSET(rapports!$A$1,$K11-1,11,1,1),"--")</f>
        <v>--</v>
      </c>
      <c r="AE11" t="str">
        <f ca="1">IF($C11=5,OFFSET(rapports!$A$1,$K11-1,12,1,1),"--")</f>
        <v>--</v>
      </c>
      <c r="AF11" s="4">
        <f t="shared" si="3"/>
        <v>0</v>
      </c>
    </row>
    <row r="12" spans="1:32" ht="12.75">
      <c r="A12" t="s">
        <v>28</v>
      </c>
      <c r="C12">
        <v>4</v>
      </c>
      <c r="D12">
        <v>1</v>
      </c>
      <c r="E12">
        <f ca="1">OFFSET(Différentiels!$A$1,$D12+4,1,1,1)</f>
        <v>15</v>
      </c>
      <c r="F12">
        <f ca="1">OFFSET(Différentiels!$A$1,$D12+4,2,1,1)</f>
        <v>58</v>
      </c>
      <c r="G12">
        <v>1</v>
      </c>
      <c r="H12" s="58">
        <f ca="1">OFFSET(Tachy!$A$1,$G12+4,1,1,1)</f>
        <v>21</v>
      </c>
      <c r="I12" s="58">
        <f ca="1">OFFSET(Tachy!$A$1,$G12+4,2,1,1)</f>
        <v>19</v>
      </c>
      <c r="K12">
        <v>7</v>
      </c>
      <c r="N12" t="str">
        <f ca="1">OFFSET(rapports!$A$1,$K12-1,0,1,1)</f>
        <v>JB0B</v>
      </c>
      <c r="O12">
        <f ca="1">OFFSET(rapports!$A$1,$K12-1,1,1,1)</f>
        <v>11</v>
      </c>
      <c r="P12">
        <f ca="1">OFFSET(rapports!$A$1,$K12-1,2,1,1)</f>
        <v>-39</v>
      </c>
      <c r="Q12" s="4">
        <f t="shared" si="0"/>
        <v>-0.07294429708222812</v>
      </c>
      <c r="R12">
        <f ca="1">OFFSET(rapports!$A$1,$K12-1,3,1,1)</f>
        <v>11</v>
      </c>
      <c r="S12">
        <f ca="1">OFFSET(rapports!$A$1,$K12-1,4,1,1)</f>
        <v>41</v>
      </c>
      <c r="T12" s="4">
        <f t="shared" si="4"/>
        <v>0.06938603868797308</v>
      </c>
      <c r="U12">
        <f ca="1">OFFSET(rapports!$A$1,$K12-1,5,1,1)</f>
        <v>19</v>
      </c>
      <c r="V12">
        <f ca="1">OFFSET(rapports!$A$1,$K12-1,6,1,1)</f>
        <v>39</v>
      </c>
      <c r="W12" s="4">
        <f t="shared" si="1"/>
        <v>0.1259946949602122</v>
      </c>
      <c r="X12">
        <f ca="1">OFFSET(rapports!$A$1,$K12-1,7,1,1)</f>
        <v>25</v>
      </c>
      <c r="Y12">
        <f ca="1">OFFSET(rapports!$A$1,$K12-1,8,1,1)</f>
        <v>33</v>
      </c>
      <c r="Z12" s="4">
        <f t="shared" si="5"/>
        <v>0.19592476489028213</v>
      </c>
      <c r="AA12">
        <f ca="1">OFFSET(rapports!$A$1,$K12-1,9,1,1)</f>
        <v>31</v>
      </c>
      <c r="AB12">
        <f ca="1">OFFSET(rapports!$A$1,$K12-1,10,1,1)</f>
        <v>28</v>
      </c>
      <c r="AC12" s="4">
        <f t="shared" si="2"/>
        <v>0.28633004926108374</v>
      </c>
      <c r="AD12" t="str">
        <f ca="1">IF($C12=5,OFFSET(rapports!$A$1,$K12-1,11,1,1),"--")</f>
        <v>--</v>
      </c>
      <c r="AE12" t="str">
        <f ca="1">IF($C12=5,OFFSET(rapports!$A$1,$K12-1,12,1,1),"--")</f>
        <v>--</v>
      </c>
      <c r="AF12" s="4">
        <f t="shared" si="3"/>
        <v>0</v>
      </c>
    </row>
    <row r="13" spans="1:32" ht="12.75">
      <c r="A13" t="s">
        <v>29</v>
      </c>
      <c r="C13">
        <v>4</v>
      </c>
      <c r="D13">
        <v>5</v>
      </c>
      <c r="E13">
        <f ca="1">OFFSET(Différentiels!$A$1,$D13+4,1,1,1)</f>
        <v>14</v>
      </c>
      <c r="F13">
        <f ca="1">OFFSET(Différentiels!$A$1,$D13+4,2,1,1)</f>
        <v>63</v>
      </c>
      <c r="G13">
        <v>1</v>
      </c>
      <c r="H13" s="58">
        <f ca="1">OFFSET(Tachy!$A$1,$G13+4,1,1,1)</f>
        <v>21</v>
      </c>
      <c r="I13" s="58">
        <f ca="1">OFFSET(Tachy!$A$1,$G13+4,2,1,1)</f>
        <v>19</v>
      </c>
      <c r="K13">
        <v>7</v>
      </c>
      <c r="N13" t="str">
        <f ca="1">OFFSET(rapports!$A$1,$K13-1,0,1,1)</f>
        <v>JB0B</v>
      </c>
      <c r="O13">
        <f ca="1">OFFSET(rapports!$A$1,$K13-1,1,1,1)</f>
        <v>11</v>
      </c>
      <c r="P13">
        <f ca="1">OFFSET(rapports!$A$1,$K13-1,2,1,1)</f>
        <v>-39</v>
      </c>
      <c r="Q13" s="4">
        <f t="shared" si="0"/>
        <v>-0.06267806267806268</v>
      </c>
      <c r="R13">
        <f ca="1">OFFSET(rapports!$A$1,$K13-1,3,1,1)</f>
        <v>11</v>
      </c>
      <c r="S13">
        <f ca="1">OFFSET(rapports!$A$1,$K13-1,4,1,1)</f>
        <v>41</v>
      </c>
      <c r="T13" s="4">
        <f t="shared" si="4"/>
        <v>0.059620596205962065</v>
      </c>
      <c r="U13">
        <f ca="1">OFFSET(rapports!$A$1,$K13-1,5,1,1)</f>
        <v>19</v>
      </c>
      <c r="V13">
        <f ca="1">OFFSET(rapports!$A$1,$K13-1,6,1,1)</f>
        <v>39</v>
      </c>
      <c r="W13" s="4">
        <f t="shared" si="1"/>
        <v>0.10826210826210826</v>
      </c>
      <c r="X13">
        <f ca="1">OFFSET(rapports!$A$1,$K13-1,7,1,1)</f>
        <v>25</v>
      </c>
      <c r="Y13">
        <f ca="1">OFFSET(rapports!$A$1,$K13-1,8,1,1)</f>
        <v>33</v>
      </c>
      <c r="Z13" s="4">
        <f t="shared" si="5"/>
        <v>0.16835016835016833</v>
      </c>
      <c r="AA13">
        <f ca="1">OFFSET(rapports!$A$1,$K13-1,9,1,1)</f>
        <v>31</v>
      </c>
      <c r="AB13">
        <f ca="1">OFFSET(rapports!$A$1,$K13-1,10,1,1)</f>
        <v>28</v>
      </c>
      <c r="AC13" s="4">
        <f t="shared" si="2"/>
        <v>0.24603174603174605</v>
      </c>
      <c r="AD13" t="str">
        <f ca="1">IF($C13=5,OFFSET(rapports!$A$1,$K13-1,11,1,1),"--")</f>
        <v>--</v>
      </c>
      <c r="AE13" t="str">
        <f ca="1">IF($C13=5,OFFSET(rapports!$A$1,$K13-1,12,1,1),"--")</f>
        <v>--</v>
      </c>
      <c r="AF13" s="4">
        <f t="shared" si="3"/>
        <v>0</v>
      </c>
    </row>
    <row r="14" spans="1:32" ht="12.75">
      <c r="A14" t="s">
        <v>32</v>
      </c>
      <c r="C14">
        <v>4</v>
      </c>
      <c r="D14">
        <v>2</v>
      </c>
      <c r="E14">
        <f ca="1">OFFSET(Différentiels!$A$1,$D14+4,1,1,1)</f>
        <v>14</v>
      </c>
      <c r="F14">
        <f ca="1">OFFSET(Différentiels!$A$1,$D14+4,2,1,1)</f>
        <v>59</v>
      </c>
      <c r="G14">
        <v>1</v>
      </c>
      <c r="H14" s="58">
        <f ca="1">OFFSET(Tachy!$A$1,$G14+4,1,1,1)</f>
        <v>21</v>
      </c>
      <c r="I14" s="58">
        <f ca="1">OFFSET(Tachy!$A$1,$G14+4,2,1,1)</f>
        <v>19</v>
      </c>
      <c r="K14">
        <v>7</v>
      </c>
      <c r="N14" t="str">
        <f ca="1">OFFSET(rapports!$A$1,$K14-1,0,1,1)</f>
        <v>JB0B</v>
      </c>
      <c r="O14">
        <f ca="1">OFFSET(rapports!$A$1,$K14-1,1,1,1)</f>
        <v>11</v>
      </c>
      <c r="P14">
        <f ca="1">OFFSET(rapports!$A$1,$K14-1,2,1,1)</f>
        <v>-39</v>
      </c>
      <c r="Q14" s="4">
        <f t="shared" si="0"/>
        <v>-0.06692742285962626</v>
      </c>
      <c r="R14">
        <f ca="1">OFFSET(rapports!$A$1,$K14-1,3,1,1)</f>
        <v>11</v>
      </c>
      <c r="S14">
        <f ca="1">OFFSET(rapports!$A$1,$K14-1,4,1,1)</f>
        <v>41</v>
      </c>
      <c r="T14" s="4">
        <f t="shared" si="4"/>
        <v>0.06366267052501035</v>
      </c>
      <c r="U14">
        <f ca="1">OFFSET(rapports!$A$1,$K14-1,5,1,1)</f>
        <v>19</v>
      </c>
      <c r="V14">
        <f ca="1">OFFSET(rapports!$A$1,$K14-1,6,1,1)</f>
        <v>39</v>
      </c>
      <c r="W14" s="4">
        <f t="shared" si="1"/>
        <v>0.11560191221208171</v>
      </c>
      <c r="X14">
        <f ca="1">OFFSET(rapports!$A$1,$K14-1,7,1,1)</f>
        <v>25</v>
      </c>
      <c r="Y14">
        <f ca="1">OFFSET(rapports!$A$1,$K14-1,8,1,1)</f>
        <v>33</v>
      </c>
      <c r="Z14" s="4">
        <f t="shared" si="5"/>
        <v>0.17976373908577298</v>
      </c>
      <c r="AA14">
        <f ca="1">OFFSET(rapports!$A$1,$K14-1,9,1,1)</f>
        <v>31</v>
      </c>
      <c r="AB14">
        <f ca="1">OFFSET(rapports!$A$1,$K14-1,10,1,1)</f>
        <v>28</v>
      </c>
      <c r="AC14" s="4">
        <f t="shared" si="2"/>
        <v>0.2627118644067797</v>
      </c>
      <c r="AD14" t="str">
        <f ca="1">IF($C14=5,OFFSET(rapports!$A$1,$K14-1,11,1,1),"--")</f>
        <v>--</v>
      </c>
      <c r="AE14" t="str">
        <f ca="1">IF($C14=5,OFFSET(rapports!$A$1,$K14-1,12,1,1),"--")</f>
        <v>--</v>
      </c>
      <c r="AF14" s="4">
        <f t="shared" si="3"/>
        <v>0</v>
      </c>
    </row>
    <row r="15" spans="1:32" ht="12.75">
      <c r="A15" t="s">
        <v>33</v>
      </c>
      <c r="C15">
        <v>4</v>
      </c>
      <c r="D15">
        <v>4</v>
      </c>
      <c r="E15">
        <f ca="1">OFFSET(Différentiels!$A$1,$D15+4,1,1,1)</f>
        <v>16</v>
      </c>
      <c r="F15">
        <f ca="1">OFFSET(Différentiels!$A$1,$D15+4,2,1,1)</f>
        <v>57</v>
      </c>
      <c r="G15">
        <v>1</v>
      </c>
      <c r="H15" s="58">
        <f ca="1">OFFSET(Tachy!$A$1,$G15+4,1,1,1)</f>
        <v>21</v>
      </c>
      <c r="I15" s="58">
        <f ca="1">OFFSET(Tachy!$A$1,$G15+4,2,1,1)</f>
        <v>19</v>
      </c>
      <c r="K15">
        <v>8</v>
      </c>
      <c r="N15" t="str">
        <f ca="1">OFFSET(rapports!$A$1,$K15-1,0,1,1)</f>
        <v>JB0C</v>
      </c>
      <c r="O15">
        <f ca="1">OFFSET(rapports!$A$1,$K15-1,1,1,1)</f>
        <v>11</v>
      </c>
      <c r="P15">
        <f ca="1">OFFSET(rapports!$A$1,$K15-1,2,1,1)</f>
        <v>-39</v>
      </c>
      <c r="Q15" s="4">
        <f aca="true" t="shared" si="6" ref="Q15:Q78">$E15*O15/$F15/P15</f>
        <v>-0.07917228969860549</v>
      </c>
      <c r="R15">
        <f ca="1">OFFSET(rapports!$A$1,$K15-1,3,1,1)</f>
        <v>11</v>
      </c>
      <c r="S15">
        <f ca="1">OFFSET(rapports!$A$1,$K15-1,4,1,1)</f>
        <v>41</v>
      </c>
      <c r="T15" s="4">
        <f t="shared" si="4"/>
        <v>0.07531022678647839</v>
      </c>
      <c r="U15">
        <f ca="1">OFFSET(rapports!$A$1,$K15-1,5,1,1)</f>
        <v>21</v>
      </c>
      <c r="V15">
        <f ca="1">OFFSET(rapports!$A$1,$K15-1,6,1,1)</f>
        <v>43</v>
      </c>
      <c r="W15" s="4">
        <f aca="true" t="shared" si="7" ref="W15:W78">$E15*U15/$F15/V15</f>
        <v>0.13708690330477355</v>
      </c>
      <c r="X15">
        <f ca="1">OFFSET(rapports!$A$1,$K15-1,7,1,1)</f>
        <v>28</v>
      </c>
      <c r="Y15">
        <f ca="1">OFFSET(rapports!$A$1,$K15-1,8,1,1)</f>
        <v>37</v>
      </c>
      <c r="Z15" s="4">
        <f t="shared" si="5"/>
        <v>0.2124229492650545</v>
      </c>
      <c r="AA15">
        <f ca="1">OFFSET(rapports!$A$1,$K15-1,9,1,1)</f>
        <v>31</v>
      </c>
      <c r="AB15">
        <f ca="1">OFFSET(rapports!$A$1,$K15-1,10,1,1)</f>
        <v>28</v>
      </c>
      <c r="AC15" s="4">
        <f aca="true" t="shared" si="8" ref="AC15:AC78">$E15*AA15/$F15/AB15</f>
        <v>0.31077694235588976</v>
      </c>
      <c r="AD15" t="str">
        <f ca="1">IF($C15=5,OFFSET(rapports!$A$1,$K15-1,11,1,1),"--")</f>
        <v>--</v>
      </c>
      <c r="AE15" t="str">
        <f ca="1">IF($C15=5,OFFSET(rapports!$A$1,$K15-1,12,1,1),"--")</f>
        <v>--</v>
      </c>
      <c r="AF15" s="4">
        <f aca="true" t="shared" si="9" ref="AF15:AF78">IF($C15=5,$E15*AD15/$F15/AE15,0)</f>
        <v>0</v>
      </c>
    </row>
    <row r="16" spans="1:32" ht="12.75">
      <c r="A16" t="s">
        <v>34</v>
      </c>
      <c r="C16">
        <v>4</v>
      </c>
      <c r="D16">
        <v>1</v>
      </c>
      <c r="E16">
        <f ca="1">OFFSET(Différentiels!$A$1,$D16+4,1,1,1)</f>
        <v>15</v>
      </c>
      <c r="F16">
        <f ca="1">OFFSET(Différentiels!$A$1,$D16+4,2,1,1)</f>
        <v>58</v>
      </c>
      <c r="G16">
        <v>1</v>
      </c>
      <c r="H16" s="58">
        <f ca="1">OFFSET(Tachy!$A$1,$G16+4,1,1,1)</f>
        <v>21</v>
      </c>
      <c r="I16" s="58">
        <f ca="1">OFFSET(Tachy!$A$1,$G16+4,2,1,1)</f>
        <v>19</v>
      </c>
      <c r="K16">
        <v>7</v>
      </c>
      <c r="N16" t="str">
        <f ca="1">OFFSET(rapports!$A$1,$K16-1,0,1,1)</f>
        <v>JB0B</v>
      </c>
      <c r="O16">
        <f ca="1">OFFSET(rapports!$A$1,$K16-1,1,1,1)</f>
        <v>11</v>
      </c>
      <c r="P16">
        <f ca="1">OFFSET(rapports!$A$1,$K16-1,2,1,1)</f>
        <v>-39</v>
      </c>
      <c r="Q16" s="4">
        <f t="shared" si="6"/>
        <v>-0.07294429708222812</v>
      </c>
      <c r="R16">
        <f ca="1">OFFSET(rapports!$A$1,$K16-1,3,1,1)</f>
        <v>11</v>
      </c>
      <c r="S16">
        <f ca="1">OFFSET(rapports!$A$1,$K16-1,4,1,1)</f>
        <v>41</v>
      </c>
      <c r="T16" s="4">
        <f aca="true" t="shared" si="10" ref="T16:T79">$E16*R16/$F16/S16</f>
        <v>0.06938603868797308</v>
      </c>
      <c r="U16">
        <f ca="1">OFFSET(rapports!$A$1,$K16-1,5,1,1)</f>
        <v>19</v>
      </c>
      <c r="V16">
        <f ca="1">OFFSET(rapports!$A$1,$K16-1,6,1,1)</f>
        <v>39</v>
      </c>
      <c r="W16" s="4">
        <f t="shared" si="7"/>
        <v>0.1259946949602122</v>
      </c>
      <c r="X16">
        <f ca="1">OFFSET(rapports!$A$1,$K16-1,7,1,1)</f>
        <v>25</v>
      </c>
      <c r="Y16">
        <f ca="1">OFFSET(rapports!$A$1,$K16-1,8,1,1)</f>
        <v>33</v>
      </c>
      <c r="Z16" s="4">
        <f aca="true" t="shared" si="11" ref="Z16:Z79">$E16*X16/$F16/Y16</f>
        <v>0.19592476489028213</v>
      </c>
      <c r="AA16">
        <f ca="1">OFFSET(rapports!$A$1,$K16-1,9,1,1)</f>
        <v>31</v>
      </c>
      <c r="AB16">
        <f ca="1">OFFSET(rapports!$A$1,$K16-1,10,1,1)</f>
        <v>28</v>
      </c>
      <c r="AC16" s="4">
        <f t="shared" si="8"/>
        <v>0.28633004926108374</v>
      </c>
      <c r="AD16" t="str">
        <f ca="1">IF($C16=5,OFFSET(rapports!$A$1,$K16-1,11,1,1),"--")</f>
        <v>--</v>
      </c>
      <c r="AE16" t="str">
        <f ca="1">IF($C16=5,OFFSET(rapports!$A$1,$K16-1,12,1,1),"--")</f>
        <v>--</v>
      </c>
      <c r="AF16" s="4">
        <f t="shared" si="9"/>
        <v>0</v>
      </c>
    </row>
    <row r="17" spans="1:32" ht="12.75">
      <c r="A17" t="s">
        <v>35</v>
      </c>
      <c r="C17">
        <v>4</v>
      </c>
      <c r="D17">
        <v>2</v>
      </c>
      <c r="E17">
        <f ca="1">OFFSET(Différentiels!$A$1,$D17+4,1,1,1)</f>
        <v>14</v>
      </c>
      <c r="F17">
        <f ca="1">OFFSET(Différentiels!$A$1,$D17+4,2,1,1)</f>
        <v>59</v>
      </c>
      <c r="G17">
        <v>1</v>
      </c>
      <c r="H17" s="58">
        <f ca="1">OFFSET(Tachy!$A$1,$G17+4,1,1,1)</f>
        <v>21</v>
      </c>
      <c r="I17" s="58">
        <f ca="1">OFFSET(Tachy!$A$1,$G17+4,2,1,1)</f>
        <v>19</v>
      </c>
      <c r="K17">
        <v>8</v>
      </c>
      <c r="N17" t="str">
        <f ca="1">OFFSET(rapports!$A$1,$K17-1,0,1,1)</f>
        <v>JB0C</v>
      </c>
      <c r="O17">
        <f ca="1">OFFSET(rapports!$A$1,$K17-1,1,1,1)</f>
        <v>11</v>
      </c>
      <c r="P17">
        <f ca="1">OFFSET(rapports!$A$1,$K17-1,2,1,1)</f>
        <v>-39</v>
      </c>
      <c r="Q17" s="4">
        <f t="shared" si="6"/>
        <v>-0.06692742285962626</v>
      </c>
      <c r="R17">
        <f ca="1">OFFSET(rapports!$A$1,$K17-1,3,1,1)</f>
        <v>11</v>
      </c>
      <c r="S17">
        <f ca="1">OFFSET(rapports!$A$1,$K17-1,4,1,1)</f>
        <v>41</v>
      </c>
      <c r="T17" s="4">
        <f t="shared" si="10"/>
        <v>0.06366267052501035</v>
      </c>
      <c r="U17">
        <f ca="1">OFFSET(rapports!$A$1,$K17-1,5,1,1)</f>
        <v>21</v>
      </c>
      <c r="V17">
        <f ca="1">OFFSET(rapports!$A$1,$K17-1,6,1,1)</f>
        <v>43</v>
      </c>
      <c r="W17" s="4">
        <f t="shared" si="7"/>
        <v>0.11588490342924715</v>
      </c>
      <c r="X17">
        <f ca="1">OFFSET(rapports!$A$1,$K17-1,7,1,1)</f>
        <v>28</v>
      </c>
      <c r="Y17">
        <f ca="1">OFFSET(rapports!$A$1,$K17-1,8,1,1)</f>
        <v>37</v>
      </c>
      <c r="Z17" s="4">
        <f t="shared" si="11"/>
        <v>0.17956939990838297</v>
      </c>
      <c r="AA17">
        <f ca="1">OFFSET(rapports!$A$1,$K17-1,9,1,1)</f>
        <v>31</v>
      </c>
      <c r="AB17">
        <f ca="1">OFFSET(rapports!$A$1,$K17-1,10,1,1)</f>
        <v>28</v>
      </c>
      <c r="AC17" s="4">
        <f t="shared" si="8"/>
        <v>0.2627118644067797</v>
      </c>
      <c r="AD17" t="str">
        <f ca="1">IF($C17=5,OFFSET(rapports!$A$1,$K17-1,11,1,1),"--")</f>
        <v>--</v>
      </c>
      <c r="AE17" t="str">
        <f ca="1">IF($C17=5,OFFSET(rapports!$A$1,$K17-1,12,1,1),"--")</f>
        <v>--</v>
      </c>
      <c r="AF17" s="4">
        <f t="shared" si="9"/>
        <v>0</v>
      </c>
    </row>
    <row r="18" spans="1:32" ht="12.75">
      <c r="A18" t="s">
        <v>37</v>
      </c>
      <c r="C18">
        <v>4</v>
      </c>
      <c r="D18">
        <v>5</v>
      </c>
      <c r="E18">
        <f ca="1">OFFSET(Différentiels!$A$1,$D18+4,1,1,1)</f>
        <v>14</v>
      </c>
      <c r="F18">
        <f ca="1">OFFSET(Différentiels!$A$1,$D18+4,2,1,1)</f>
        <v>63</v>
      </c>
      <c r="G18">
        <v>1</v>
      </c>
      <c r="H18" s="58">
        <f ca="1">OFFSET(Tachy!$A$1,$G18+4,1,1,1)</f>
        <v>21</v>
      </c>
      <c r="I18" s="58">
        <f ca="1">OFFSET(Tachy!$A$1,$G18+4,2,1,1)</f>
        <v>19</v>
      </c>
      <c r="K18">
        <v>8</v>
      </c>
      <c r="N18" t="str">
        <f ca="1">OFFSET(rapports!$A$1,$K18-1,0,1,1)</f>
        <v>JB0C</v>
      </c>
      <c r="O18">
        <f ca="1">OFFSET(rapports!$A$1,$K18-1,1,1,1)</f>
        <v>11</v>
      </c>
      <c r="P18">
        <f ca="1">OFFSET(rapports!$A$1,$K18-1,2,1,1)</f>
        <v>-39</v>
      </c>
      <c r="Q18" s="4">
        <f t="shared" si="6"/>
        <v>-0.06267806267806268</v>
      </c>
      <c r="R18">
        <f ca="1">OFFSET(rapports!$A$1,$K18-1,3,1,1)</f>
        <v>11</v>
      </c>
      <c r="S18">
        <f ca="1">OFFSET(rapports!$A$1,$K18-1,4,1,1)</f>
        <v>41</v>
      </c>
      <c r="T18" s="4">
        <f t="shared" si="10"/>
        <v>0.059620596205962065</v>
      </c>
      <c r="U18">
        <f ca="1">OFFSET(rapports!$A$1,$K18-1,5,1,1)</f>
        <v>21</v>
      </c>
      <c r="V18">
        <f ca="1">OFFSET(rapports!$A$1,$K18-1,6,1,1)</f>
        <v>43</v>
      </c>
      <c r="W18" s="4">
        <f t="shared" si="7"/>
        <v>0.10852713178294575</v>
      </c>
      <c r="X18">
        <f ca="1">OFFSET(rapports!$A$1,$K18-1,7,1,1)</f>
        <v>28</v>
      </c>
      <c r="Y18">
        <f ca="1">OFFSET(rapports!$A$1,$K18-1,8,1,1)</f>
        <v>37</v>
      </c>
      <c r="Z18" s="4">
        <f t="shared" si="11"/>
        <v>0.16816816816816818</v>
      </c>
      <c r="AA18">
        <f ca="1">OFFSET(rapports!$A$1,$K18-1,9,1,1)</f>
        <v>31</v>
      </c>
      <c r="AB18">
        <f ca="1">OFFSET(rapports!$A$1,$K18-1,10,1,1)</f>
        <v>28</v>
      </c>
      <c r="AC18" s="4">
        <f t="shared" si="8"/>
        <v>0.24603174603174605</v>
      </c>
      <c r="AD18" t="str">
        <f ca="1">IF($C18=5,OFFSET(rapports!$A$1,$K18-1,11,1,1),"--")</f>
        <v>--</v>
      </c>
      <c r="AE18" t="str">
        <f ca="1">IF($C18=5,OFFSET(rapports!$A$1,$K18-1,12,1,1),"--")</f>
        <v>--</v>
      </c>
      <c r="AF18" s="4">
        <f t="shared" si="9"/>
        <v>0</v>
      </c>
    </row>
    <row r="19" spans="1:32" ht="12.75">
      <c r="A19" t="s">
        <v>36</v>
      </c>
      <c r="C19">
        <v>4</v>
      </c>
      <c r="D19">
        <v>1</v>
      </c>
      <c r="E19">
        <f ca="1">OFFSET(Différentiels!$A$1,$D19+4,1,1,1)</f>
        <v>15</v>
      </c>
      <c r="F19">
        <f ca="1">OFFSET(Différentiels!$A$1,$D19+4,2,1,1)</f>
        <v>58</v>
      </c>
      <c r="G19">
        <v>1</v>
      </c>
      <c r="H19" s="58">
        <f ca="1">OFFSET(Tachy!$A$1,$G19+4,1,1,1)</f>
        <v>21</v>
      </c>
      <c r="I19" s="58">
        <f ca="1">OFFSET(Tachy!$A$1,$G19+4,2,1,1)</f>
        <v>19</v>
      </c>
      <c r="K19">
        <v>8</v>
      </c>
      <c r="N19" t="str">
        <f ca="1">OFFSET(rapports!$A$1,$K19-1,0,1,1)</f>
        <v>JB0C</v>
      </c>
      <c r="O19">
        <f ca="1">OFFSET(rapports!$A$1,$K19-1,1,1,1)</f>
        <v>11</v>
      </c>
      <c r="P19">
        <f ca="1">OFFSET(rapports!$A$1,$K19-1,2,1,1)</f>
        <v>-39</v>
      </c>
      <c r="Q19" s="4">
        <f t="shared" si="6"/>
        <v>-0.07294429708222812</v>
      </c>
      <c r="R19">
        <f ca="1">OFFSET(rapports!$A$1,$K19-1,3,1,1)</f>
        <v>11</v>
      </c>
      <c r="S19">
        <f ca="1">OFFSET(rapports!$A$1,$K19-1,4,1,1)</f>
        <v>41</v>
      </c>
      <c r="T19" s="4">
        <f t="shared" si="10"/>
        <v>0.06938603868797308</v>
      </c>
      <c r="U19">
        <f ca="1">OFFSET(rapports!$A$1,$K19-1,5,1,1)</f>
        <v>21</v>
      </c>
      <c r="V19">
        <f ca="1">OFFSET(rapports!$A$1,$K19-1,6,1,1)</f>
        <v>43</v>
      </c>
      <c r="W19" s="4">
        <f t="shared" si="7"/>
        <v>0.12630312750601444</v>
      </c>
      <c r="X19">
        <f ca="1">OFFSET(rapports!$A$1,$K19-1,7,1,1)</f>
        <v>28</v>
      </c>
      <c r="Y19">
        <f ca="1">OFFSET(rapports!$A$1,$K19-1,8,1,1)</f>
        <v>37</v>
      </c>
      <c r="Z19" s="4">
        <f t="shared" si="11"/>
        <v>0.195712954333644</v>
      </c>
      <c r="AA19">
        <f ca="1">OFFSET(rapports!$A$1,$K19-1,9,1,1)</f>
        <v>31</v>
      </c>
      <c r="AB19">
        <f ca="1">OFFSET(rapports!$A$1,$K19-1,10,1,1)</f>
        <v>28</v>
      </c>
      <c r="AC19" s="4">
        <f t="shared" si="8"/>
        <v>0.28633004926108374</v>
      </c>
      <c r="AD19" t="str">
        <f ca="1">IF($C19=5,OFFSET(rapports!$A$1,$K19-1,11,1,1),"--")</f>
        <v>--</v>
      </c>
      <c r="AE19" t="str">
        <f ca="1">IF($C19=5,OFFSET(rapports!$A$1,$K19-1,12,1,1),"--")</f>
        <v>--</v>
      </c>
      <c r="AF19" s="4">
        <f t="shared" si="9"/>
        <v>0</v>
      </c>
    </row>
    <row r="20" spans="1:32" ht="12.75">
      <c r="A20" t="s">
        <v>38</v>
      </c>
      <c r="C20">
        <v>4</v>
      </c>
      <c r="D20">
        <v>4</v>
      </c>
      <c r="E20">
        <f ca="1">OFFSET(Différentiels!$A$1,$D20+4,1,1,1)</f>
        <v>16</v>
      </c>
      <c r="F20">
        <f ca="1">OFFSET(Différentiels!$A$1,$D20+4,2,1,1)</f>
        <v>57</v>
      </c>
      <c r="G20">
        <v>1</v>
      </c>
      <c r="H20" s="58">
        <f ca="1">OFFSET(Tachy!$A$1,$G20+4,1,1,1)</f>
        <v>21</v>
      </c>
      <c r="I20" s="58">
        <f ca="1">OFFSET(Tachy!$A$1,$G20+4,2,1,1)</f>
        <v>19</v>
      </c>
      <c r="K20">
        <v>8</v>
      </c>
      <c r="N20" t="str">
        <f ca="1">OFFSET(rapports!$A$1,$K20-1,0,1,1)</f>
        <v>JB0C</v>
      </c>
      <c r="O20">
        <f ca="1">OFFSET(rapports!$A$1,$K20-1,1,1,1)</f>
        <v>11</v>
      </c>
      <c r="P20">
        <f ca="1">OFFSET(rapports!$A$1,$K20-1,2,1,1)</f>
        <v>-39</v>
      </c>
      <c r="Q20" s="4">
        <f t="shared" si="6"/>
        <v>-0.07917228969860549</v>
      </c>
      <c r="R20">
        <f ca="1">OFFSET(rapports!$A$1,$K20-1,3,1,1)</f>
        <v>11</v>
      </c>
      <c r="S20">
        <f ca="1">OFFSET(rapports!$A$1,$K20-1,4,1,1)</f>
        <v>41</v>
      </c>
      <c r="T20" s="4">
        <f t="shared" si="10"/>
        <v>0.07531022678647839</v>
      </c>
      <c r="U20">
        <f ca="1">OFFSET(rapports!$A$1,$K20-1,5,1,1)</f>
        <v>21</v>
      </c>
      <c r="V20">
        <f ca="1">OFFSET(rapports!$A$1,$K20-1,6,1,1)</f>
        <v>43</v>
      </c>
      <c r="W20" s="4">
        <f t="shared" si="7"/>
        <v>0.13708690330477355</v>
      </c>
      <c r="X20">
        <f ca="1">OFFSET(rapports!$A$1,$K20-1,7,1,1)</f>
        <v>28</v>
      </c>
      <c r="Y20">
        <f ca="1">OFFSET(rapports!$A$1,$K20-1,8,1,1)</f>
        <v>37</v>
      </c>
      <c r="Z20" s="4">
        <f t="shared" si="11"/>
        <v>0.2124229492650545</v>
      </c>
      <c r="AA20">
        <f ca="1">OFFSET(rapports!$A$1,$K20-1,9,1,1)</f>
        <v>31</v>
      </c>
      <c r="AB20">
        <f ca="1">OFFSET(rapports!$A$1,$K20-1,10,1,1)</f>
        <v>28</v>
      </c>
      <c r="AC20" s="4">
        <f t="shared" si="8"/>
        <v>0.31077694235588976</v>
      </c>
      <c r="AD20" t="str">
        <f ca="1">IF($C20=5,OFFSET(rapports!$A$1,$K20-1,11,1,1),"--")</f>
        <v>--</v>
      </c>
      <c r="AE20" t="str">
        <f ca="1">IF($C20=5,OFFSET(rapports!$A$1,$K20-1,12,1,1),"--")</f>
        <v>--</v>
      </c>
      <c r="AF20" s="4">
        <f t="shared" si="9"/>
        <v>0</v>
      </c>
    </row>
    <row r="21" spans="1:32" ht="12.75">
      <c r="A21" t="s">
        <v>39</v>
      </c>
      <c r="C21">
        <v>4</v>
      </c>
      <c r="D21">
        <v>1</v>
      </c>
      <c r="E21">
        <f ca="1">OFFSET(Différentiels!$A$1,$D21+4,1,1,1)</f>
        <v>15</v>
      </c>
      <c r="F21">
        <f ca="1">OFFSET(Différentiels!$A$1,$D21+4,2,1,1)</f>
        <v>58</v>
      </c>
      <c r="G21">
        <v>1</v>
      </c>
      <c r="H21" s="58">
        <f ca="1">OFFSET(Tachy!$A$1,$G21+4,1,1,1)</f>
        <v>21</v>
      </c>
      <c r="I21" s="58">
        <f ca="1">OFFSET(Tachy!$A$1,$G21+4,2,1,1)</f>
        <v>19</v>
      </c>
      <c r="K21">
        <v>8</v>
      </c>
      <c r="N21" t="str">
        <f ca="1">OFFSET(rapports!$A$1,$K21-1,0,1,1)</f>
        <v>JB0C</v>
      </c>
      <c r="O21">
        <f ca="1">OFFSET(rapports!$A$1,$K21-1,1,1,1)</f>
        <v>11</v>
      </c>
      <c r="P21">
        <f ca="1">OFFSET(rapports!$A$1,$K21-1,2,1,1)</f>
        <v>-39</v>
      </c>
      <c r="Q21" s="4">
        <f t="shared" si="6"/>
        <v>-0.07294429708222812</v>
      </c>
      <c r="R21">
        <f ca="1">OFFSET(rapports!$A$1,$K21-1,3,1,1)</f>
        <v>11</v>
      </c>
      <c r="S21">
        <f ca="1">OFFSET(rapports!$A$1,$K21-1,4,1,1)</f>
        <v>41</v>
      </c>
      <c r="T21" s="4">
        <f t="shared" si="10"/>
        <v>0.06938603868797308</v>
      </c>
      <c r="U21">
        <f ca="1">OFFSET(rapports!$A$1,$K21-1,5,1,1)</f>
        <v>21</v>
      </c>
      <c r="V21">
        <f ca="1">OFFSET(rapports!$A$1,$K21-1,6,1,1)</f>
        <v>43</v>
      </c>
      <c r="W21" s="4">
        <f t="shared" si="7"/>
        <v>0.12630312750601444</v>
      </c>
      <c r="X21">
        <f ca="1">OFFSET(rapports!$A$1,$K21-1,7,1,1)</f>
        <v>28</v>
      </c>
      <c r="Y21">
        <f ca="1">OFFSET(rapports!$A$1,$K21-1,8,1,1)</f>
        <v>37</v>
      </c>
      <c r="Z21" s="4">
        <f t="shared" si="11"/>
        <v>0.195712954333644</v>
      </c>
      <c r="AA21">
        <f ca="1">OFFSET(rapports!$A$1,$K21-1,9,1,1)</f>
        <v>31</v>
      </c>
      <c r="AB21">
        <f ca="1">OFFSET(rapports!$A$1,$K21-1,10,1,1)</f>
        <v>28</v>
      </c>
      <c r="AC21" s="4">
        <f t="shared" si="8"/>
        <v>0.28633004926108374</v>
      </c>
      <c r="AD21" t="str">
        <f ca="1">IF($C21=5,OFFSET(rapports!$A$1,$K21-1,11,1,1),"--")</f>
        <v>--</v>
      </c>
      <c r="AE21" t="str">
        <f ca="1">IF($C21=5,OFFSET(rapports!$A$1,$K21-1,12,1,1),"--")</f>
        <v>--</v>
      </c>
      <c r="AF21" s="4">
        <f t="shared" si="9"/>
        <v>0</v>
      </c>
    </row>
    <row r="22" spans="1:32" ht="12.75">
      <c r="A22" t="s">
        <v>40</v>
      </c>
      <c r="C22">
        <v>4</v>
      </c>
      <c r="D22">
        <v>1</v>
      </c>
      <c r="E22">
        <f ca="1">OFFSET(Différentiels!$A$1,$D22+4,1,1,1)</f>
        <v>15</v>
      </c>
      <c r="F22">
        <f ca="1">OFFSET(Différentiels!$A$1,$D22+4,2,1,1)</f>
        <v>58</v>
      </c>
      <c r="G22">
        <v>2</v>
      </c>
      <c r="H22" s="58">
        <f ca="1">OFFSET(Tachy!$A$1,$G22+4,1,1,1)</f>
        <v>21</v>
      </c>
      <c r="I22" s="58">
        <f ca="1">OFFSET(Tachy!$A$1,$G22+4,2,1,1)</f>
        <v>20</v>
      </c>
      <c r="K22">
        <v>8</v>
      </c>
      <c r="N22" t="str">
        <f ca="1">OFFSET(rapports!$A$1,$K22-1,0,1,1)</f>
        <v>JB0C</v>
      </c>
      <c r="O22">
        <f ca="1">OFFSET(rapports!$A$1,$K22-1,1,1,1)</f>
        <v>11</v>
      </c>
      <c r="P22">
        <f ca="1">OFFSET(rapports!$A$1,$K22-1,2,1,1)</f>
        <v>-39</v>
      </c>
      <c r="Q22" s="4">
        <f t="shared" si="6"/>
        <v>-0.07294429708222812</v>
      </c>
      <c r="R22">
        <f ca="1">OFFSET(rapports!$A$1,$K22-1,3,1,1)</f>
        <v>11</v>
      </c>
      <c r="S22">
        <f ca="1">OFFSET(rapports!$A$1,$K22-1,4,1,1)</f>
        <v>41</v>
      </c>
      <c r="T22" s="4">
        <f t="shared" si="10"/>
        <v>0.06938603868797308</v>
      </c>
      <c r="U22">
        <f ca="1">OFFSET(rapports!$A$1,$K22-1,5,1,1)</f>
        <v>21</v>
      </c>
      <c r="V22">
        <f ca="1">OFFSET(rapports!$A$1,$K22-1,6,1,1)</f>
        <v>43</v>
      </c>
      <c r="W22" s="4">
        <f t="shared" si="7"/>
        <v>0.12630312750601444</v>
      </c>
      <c r="X22">
        <f ca="1">OFFSET(rapports!$A$1,$K22-1,7,1,1)</f>
        <v>28</v>
      </c>
      <c r="Y22">
        <f ca="1">OFFSET(rapports!$A$1,$K22-1,8,1,1)</f>
        <v>37</v>
      </c>
      <c r="Z22" s="4">
        <f t="shared" si="11"/>
        <v>0.195712954333644</v>
      </c>
      <c r="AA22">
        <f ca="1">OFFSET(rapports!$A$1,$K22-1,9,1,1)</f>
        <v>31</v>
      </c>
      <c r="AB22">
        <f ca="1">OFFSET(rapports!$A$1,$K22-1,10,1,1)</f>
        <v>28</v>
      </c>
      <c r="AC22" s="4">
        <f t="shared" si="8"/>
        <v>0.28633004926108374</v>
      </c>
      <c r="AD22" t="str">
        <f ca="1">IF($C22=5,OFFSET(rapports!$A$1,$K22-1,11,1,1),"--")</f>
        <v>--</v>
      </c>
      <c r="AE22" t="str">
        <f ca="1">IF($C22=5,OFFSET(rapports!$A$1,$K22-1,12,1,1),"--")</f>
        <v>--</v>
      </c>
      <c r="AF22" s="4">
        <f t="shared" si="9"/>
        <v>0</v>
      </c>
    </row>
    <row r="23" spans="1:32" ht="12.75">
      <c r="A23" t="s">
        <v>41</v>
      </c>
      <c r="C23">
        <v>4</v>
      </c>
      <c r="D23">
        <v>6</v>
      </c>
      <c r="E23">
        <f ca="1">OFFSET(Différentiels!$A$1,$D23+4,1,1,1)</f>
        <v>17</v>
      </c>
      <c r="F23">
        <f ca="1">OFFSET(Différentiels!$A$1,$D23+4,2,1,1)</f>
        <v>56</v>
      </c>
      <c r="G23">
        <v>2</v>
      </c>
      <c r="H23" s="58">
        <f ca="1">OFFSET(Tachy!$A$1,$G23+4,1,1,1)</f>
        <v>21</v>
      </c>
      <c r="I23" s="58">
        <f ca="1">OFFSET(Tachy!$A$1,$G23+4,2,1,1)</f>
        <v>20</v>
      </c>
      <c r="K23">
        <v>8</v>
      </c>
      <c r="N23" t="str">
        <f ca="1">OFFSET(rapports!$A$1,$K23-1,0,1,1)</f>
        <v>JB0C</v>
      </c>
      <c r="O23">
        <f ca="1">OFFSET(rapports!$A$1,$K23-1,1,1,1)</f>
        <v>11</v>
      </c>
      <c r="P23">
        <f ca="1">OFFSET(rapports!$A$1,$K23-1,2,1,1)</f>
        <v>-39</v>
      </c>
      <c r="Q23" s="4">
        <f t="shared" si="6"/>
        <v>-0.08562271062271062</v>
      </c>
      <c r="R23">
        <f ca="1">OFFSET(rapports!$A$1,$K23-1,3,1,1)</f>
        <v>11</v>
      </c>
      <c r="S23">
        <f ca="1">OFFSET(rapports!$A$1,$K23-1,4,1,1)</f>
        <v>41</v>
      </c>
      <c r="T23" s="4">
        <f t="shared" si="10"/>
        <v>0.08144599303135888</v>
      </c>
      <c r="U23">
        <f ca="1">OFFSET(rapports!$A$1,$K23-1,5,1,1)</f>
        <v>21</v>
      </c>
      <c r="V23">
        <f ca="1">OFFSET(rapports!$A$1,$K23-1,6,1,1)</f>
        <v>43</v>
      </c>
      <c r="W23" s="4">
        <f t="shared" si="7"/>
        <v>0.14825581395348839</v>
      </c>
      <c r="X23">
        <f ca="1">OFFSET(rapports!$A$1,$K23-1,7,1,1)</f>
        <v>28</v>
      </c>
      <c r="Y23">
        <f ca="1">OFFSET(rapports!$A$1,$K23-1,8,1,1)</f>
        <v>37</v>
      </c>
      <c r="Z23" s="4">
        <f t="shared" si="11"/>
        <v>0.22972972972972974</v>
      </c>
      <c r="AA23">
        <f ca="1">OFFSET(rapports!$A$1,$K23-1,9,1,1)</f>
        <v>31</v>
      </c>
      <c r="AB23">
        <f ca="1">OFFSET(rapports!$A$1,$K23-1,10,1,1)</f>
        <v>28</v>
      </c>
      <c r="AC23" s="4">
        <f t="shared" si="8"/>
        <v>0.3360969387755102</v>
      </c>
      <c r="AD23" t="str">
        <f ca="1">IF($C23=5,OFFSET(rapports!$A$1,$K23-1,11,1,1),"--")</f>
        <v>--</v>
      </c>
      <c r="AE23" t="str">
        <f ca="1">IF($C23=5,OFFSET(rapports!$A$1,$K23-1,12,1,1),"--")</f>
        <v>--</v>
      </c>
      <c r="AF23" s="4">
        <f t="shared" si="9"/>
        <v>0</v>
      </c>
    </row>
    <row r="24" spans="1:32" ht="12.75">
      <c r="A24" t="s">
        <v>43</v>
      </c>
      <c r="C24">
        <v>4</v>
      </c>
      <c r="D24">
        <v>7</v>
      </c>
      <c r="E24">
        <f ca="1">OFFSET(Différentiels!$A$1,$D24+4,1,1,1)</f>
        <v>16</v>
      </c>
      <c r="F24">
        <f ca="1">OFFSET(Différentiels!$A$1,$D24+4,2,1,1)</f>
        <v>55</v>
      </c>
      <c r="G24">
        <v>2</v>
      </c>
      <c r="H24" s="58">
        <f ca="1">OFFSET(Tachy!$A$1,$G24+4,1,1,1)</f>
        <v>21</v>
      </c>
      <c r="I24" s="58">
        <f ca="1">OFFSET(Tachy!$A$1,$G24+4,2,1,1)</f>
        <v>20</v>
      </c>
      <c r="K24">
        <v>8</v>
      </c>
      <c r="N24" t="str">
        <f ca="1">OFFSET(rapports!$A$1,$K24-1,0,1,1)</f>
        <v>JB0C</v>
      </c>
      <c r="O24">
        <f ca="1">OFFSET(rapports!$A$1,$K24-1,1,1,1)</f>
        <v>11</v>
      </c>
      <c r="P24">
        <f ca="1">OFFSET(rapports!$A$1,$K24-1,2,1,1)</f>
        <v>-39</v>
      </c>
      <c r="Q24" s="4">
        <f t="shared" si="6"/>
        <v>-0.08205128205128205</v>
      </c>
      <c r="R24">
        <f ca="1">OFFSET(rapports!$A$1,$K24-1,3,1,1)</f>
        <v>11</v>
      </c>
      <c r="S24">
        <f ca="1">OFFSET(rapports!$A$1,$K24-1,4,1,1)</f>
        <v>41</v>
      </c>
      <c r="T24" s="4">
        <f t="shared" si="10"/>
        <v>0.07804878048780488</v>
      </c>
      <c r="U24">
        <f ca="1">OFFSET(rapports!$A$1,$K24-1,5,1,1)</f>
        <v>21</v>
      </c>
      <c r="V24">
        <f ca="1">OFFSET(rapports!$A$1,$K24-1,6,1,1)</f>
        <v>43</v>
      </c>
      <c r="W24" s="4">
        <f t="shared" si="7"/>
        <v>0.14207188160676534</v>
      </c>
      <c r="X24">
        <f ca="1">OFFSET(rapports!$A$1,$K24-1,7,1,1)</f>
        <v>28</v>
      </c>
      <c r="Y24">
        <f ca="1">OFFSET(rapports!$A$1,$K24-1,8,1,1)</f>
        <v>37</v>
      </c>
      <c r="Z24" s="4">
        <f t="shared" si="11"/>
        <v>0.22014742014742011</v>
      </c>
      <c r="AA24">
        <f ca="1">OFFSET(rapports!$A$1,$K24-1,9,1,1)</f>
        <v>31</v>
      </c>
      <c r="AB24">
        <f ca="1">OFFSET(rapports!$A$1,$K24-1,10,1,1)</f>
        <v>28</v>
      </c>
      <c r="AC24" s="4">
        <f t="shared" si="8"/>
        <v>0.3220779220779221</v>
      </c>
      <c r="AD24" t="str">
        <f ca="1">IF($C24=5,OFFSET(rapports!$A$1,$K24-1,11,1,1),"--")</f>
        <v>--</v>
      </c>
      <c r="AE24" t="str">
        <f ca="1">IF($C24=5,OFFSET(rapports!$A$1,$K24-1,12,1,1),"--")</f>
        <v>--</v>
      </c>
      <c r="AF24" s="4">
        <f t="shared" si="9"/>
        <v>0</v>
      </c>
    </row>
    <row r="25" spans="1:32" ht="12.75">
      <c r="A25" t="s">
        <v>42</v>
      </c>
      <c r="C25">
        <v>4</v>
      </c>
      <c r="D25">
        <v>4</v>
      </c>
      <c r="E25">
        <f ca="1">OFFSET(Différentiels!$A$1,$D25+4,1,1,1)</f>
        <v>16</v>
      </c>
      <c r="F25">
        <f ca="1">OFFSET(Différentiels!$A$1,$D25+4,2,1,1)</f>
        <v>57</v>
      </c>
      <c r="G25">
        <v>2</v>
      </c>
      <c r="H25" s="58">
        <f ca="1">OFFSET(Tachy!$A$1,$G25+4,1,1,1)</f>
        <v>21</v>
      </c>
      <c r="I25" s="58">
        <f ca="1">OFFSET(Tachy!$A$1,$G25+4,2,1,1)</f>
        <v>20</v>
      </c>
      <c r="K25">
        <v>8</v>
      </c>
      <c r="N25" t="str">
        <f ca="1">OFFSET(rapports!$A$1,$K25-1,0,1,1)</f>
        <v>JB0C</v>
      </c>
      <c r="O25">
        <f ca="1">OFFSET(rapports!$A$1,$K25-1,1,1,1)</f>
        <v>11</v>
      </c>
      <c r="P25">
        <f ca="1">OFFSET(rapports!$A$1,$K25-1,2,1,1)</f>
        <v>-39</v>
      </c>
      <c r="Q25" s="4">
        <f t="shared" si="6"/>
        <v>-0.07917228969860549</v>
      </c>
      <c r="R25">
        <f ca="1">OFFSET(rapports!$A$1,$K25-1,3,1,1)</f>
        <v>11</v>
      </c>
      <c r="S25">
        <f ca="1">OFFSET(rapports!$A$1,$K25-1,4,1,1)</f>
        <v>41</v>
      </c>
      <c r="T25" s="4">
        <f t="shared" si="10"/>
        <v>0.07531022678647839</v>
      </c>
      <c r="U25">
        <f ca="1">OFFSET(rapports!$A$1,$K25-1,5,1,1)</f>
        <v>21</v>
      </c>
      <c r="V25">
        <f ca="1">OFFSET(rapports!$A$1,$K25-1,6,1,1)</f>
        <v>43</v>
      </c>
      <c r="W25" s="4">
        <f t="shared" si="7"/>
        <v>0.13708690330477355</v>
      </c>
      <c r="X25">
        <f ca="1">OFFSET(rapports!$A$1,$K25-1,7,1,1)</f>
        <v>28</v>
      </c>
      <c r="Y25">
        <f ca="1">OFFSET(rapports!$A$1,$K25-1,8,1,1)</f>
        <v>37</v>
      </c>
      <c r="Z25" s="4">
        <f t="shared" si="11"/>
        <v>0.2124229492650545</v>
      </c>
      <c r="AA25">
        <f ca="1">OFFSET(rapports!$A$1,$K25-1,9,1,1)</f>
        <v>31</v>
      </c>
      <c r="AB25">
        <f ca="1">OFFSET(rapports!$A$1,$K25-1,10,1,1)</f>
        <v>28</v>
      </c>
      <c r="AC25" s="4">
        <f t="shared" si="8"/>
        <v>0.31077694235588976</v>
      </c>
      <c r="AD25" t="str">
        <f ca="1">IF($C25=5,OFFSET(rapports!$A$1,$K25-1,11,1,1),"--")</f>
        <v>--</v>
      </c>
      <c r="AE25" t="str">
        <f ca="1">IF($C25=5,OFFSET(rapports!$A$1,$K25-1,12,1,1),"--")</f>
        <v>--</v>
      </c>
      <c r="AF25" s="4">
        <f t="shared" si="9"/>
        <v>0</v>
      </c>
    </row>
    <row r="26" spans="1:32" ht="12.75">
      <c r="A26" t="s">
        <v>44</v>
      </c>
      <c r="C26">
        <v>4</v>
      </c>
      <c r="D26">
        <v>1</v>
      </c>
      <c r="E26">
        <f ca="1">OFFSET(Différentiels!$A$1,$D26+4,1,1,1)</f>
        <v>15</v>
      </c>
      <c r="F26">
        <f ca="1">OFFSET(Différentiels!$A$1,$D26+4,2,1,1)</f>
        <v>58</v>
      </c>
      <c r="G26">
        <v>1</v>
      </c>
      <c r="H26" s="58">
        <f ca="1">OFFSET(Tachy!$A$1,$G26+4,1,1,1)</f>
        <v>21</v>
      </c>
      <c r="I26" s="58">
        <f ca="1">OFFSET(Tachy!$A$1,$G26+4,2,1,1)</f>
        <v>19</v>
      </c>
      <c r="K26">
        <v>8</v>
      </c>
      <c r="N26" t="str">
        <f ca="1">OFFSET(rapports!$A$1,$K26-1,0,1,1)</f>
        <v>JB0C</v>
      </c>
      <c r="O26">
        <f ca="1">OFFSET(rapports!$A$1,$K26-1,1,1,1)</f>
        <v>11</v>
      </c>
      <c r="P26">
        <f ca="1">OFFSET(rapports!$A$1,$K26-1,2,1,1)</f>
        <v>-39</v>
      </c>
      <c r="Q26" s="4">
        <f t="shared" si="6"/>
        <v>-0.07294429708222812</v>
      </c>
      <c r="R26">
        <f ca="1">OFFSET(rapports!$A$1,$K26-1,3,1,1)</f>
        <v>11</v>
      </c>
      <c r="S26">
        <f ca="1">OFFSET(rapports!$A$1,$K26-1,4,1,1)</f>
        <v>41</v>
      </c>
      <c r="T26" s="4">
        <f t="shared" si="10"/>
        <v>0.06938603868797308</v>
      </c>
      <c r="U26">
        <f ca="1">OFFSET(rapports!$A$1,$K26-1,5,1,1)</f>
        <v>21</v>
      </c>
      <c r="V26">
        <f ca="1">OFFSET(rapports!$A$1,$K26-1,6,1,1)</f>
        <v>43</v>
      </c>
      <c r="W26" s="4">
        <f t="shared" si="7"/>
        <v>0.12630312750601444</v>
      </c>
      <c r="X26">
        <f ca="1">OFFSET(rapports!$A$1,$K26-1,7,1,1)</f>
        <v>28</v>
      </c>
      <c r="Y26">
        <f ca="1">OFFSET(rapports!$A$1,$K26-1,8,1,1)</f>
        <v>37</v>
      </c>
      <c r="Z26" s="4">
        <f t="shared" si="11"/>
        <v>0.195712954333644</v>
      </c>
      <c r="AA26">
        <f ca="1">OFFSET(rapports!$A$1,$K26-1,9,1,1)</f>
        <v>31</v>
      </c>
      <c r="AB26">
        <f ca="1">OFFSET(rapports!$A$1,$K26-1,10,1,1)</f>
        <v>28</v>
      </c>
      <c r="AC26" s="4">
        <f t="shared" si="8"/>
        <v>0.28633004926108374</v>
      </c>
      <c r="AD26" t="str">
        <f ca="1">IF($C26=5,OFFSET(rapports!$A$1,$K26-1,11,1,1),"--")</f>
        <v>--</v>
      </c>
      <c r="AE26" t="str">
        <f ca="1">IF($C26=5,OFFSET(rapports!$A$1,$K26-1,12,1,1),"--")</f>
        <v>--</v>
      </c>
      <c r="AF26" s="4">
        <f t="shared" si="9"/>
        <v>0</v>
      </c>
    </row>
    <row r="27" spans="1:32" ht="12.75">
      <c r="A27" t="s">
        <v>45</v>
      </c>
      <c r="C27">
        <v>4</v>
      </c>
      <c r="D27">
        <v>4</v>
      </c>
      <c r="E27">
        <f ca="1">OFFSET(Différentiels!$A$1,$D27+4,1,1,1)</f>
        <v>16</v>
      </c>
      <c r="F27">
        <f ca="1">OFFSET(Différentiels!$A$1,$D27+4,2,1,1)</f>
        <v>57</v>
      </c>
      <c r="G27">
        <v>1</v>
      </c>
      <c r="H27" s="58">
        <f ca="1">OFFSET(Tachy!$A$1,$G27+4,1,1,1)</f>
        <v>21</v>
      </c>
      <c r="I27" s="58">
        <f ca="1">OFFSET(Tachy!$A$1,$G27+4,2,1,1)</f>
        <v>19</v>
      </c>
      <c r="K27">
        <v>8</v>
      </c>
      <c r="N27" t="str">
        <f ca="1">OFFSET(rapports!$A$1,$K27-1,0,1,1)</f>
        <v>JB0C</v>
      </c>
      <c r="O27">
        <f ca="1">OFFSET(rapports!$A$1,$K27-1,1,1,1)</f>
        <v>11</v>
      </c>
      <c r="P27">
        <f ca="1">OFFSET(rapports!$A$1,$K27-1,2,1,1)</f>
        <v>-39</v>
      </c>
      <c r="Q27" s="4">
        <f t="shared" si="6"/>
        <v>-0.07917228969860549</v>
      </c>
      <c r="R27">
        <f ca="1">OFFSET(rapports!$A$1,$K27-1,3,1,1)</f>
        <v>11</v>
      </c>
      <c r="S27">
        <f ca="1">OFFSET(rapports!$A$1,$K27-1,4,1,1)</f>
        <v>41</v>
      </c>
      <c r="T27" s="4">
        <f t="shared" si="10"/>
        <v>0.07531022678647839</v>
      </c>
      <c r="U27">
        <f ca="1">OFFSET(rapports!$A$1,$K27-1,5,1,1)</f>
        <v>21</v>
      </c>
      <c r="V27">
        <f ca="1">OFFSET(rapports!$A$1,$K27-1,6,1,1)</f>
        <v>43</v>
      </c>
      <c r="W27" s="4">
        <f t="shared" si="7"/>
        <v>0.13708690330477355</v>
      </c>
      <c r="X27">
        <f ca="1">OFFSET(rapports!$A$1,$K27-1,7,1,1)</f>
        <v>28</v>
      </c>
      <c r="Y27">
        <f ca="1">OFFSET(rapports!$A$1,$K27-1,8,1,1)</f>
        <v>37</v>
      </c>
      <c r="Z27" s="4">
        <f t="shared" si="11"/>
        <v>0.2124229492650545</v>
      </c>
      <c r="AA27">
        <f ca="1">OFFSET(rapports!$A$1,$K27-1,9,1,1)</f>
        <v>31</v>
      </c>
      <c r="AB27">
        <f ca="1">OFFSET(rapports!$A$1,$K27-1,10,1,1)</f>
        <v>28</v>
      </c>
      <c r="AC27" s="4">
        <f t="shared" si="8"/>
        <v>0.31077694235588976</v>
      </c>
      <c r="AD27" t="str">
        <f ca="1">IF($C27=5,OFFSET(rapports!$A$1,$K27-1,11,1,1),"--")</f>
        <v>--</v>
      </c>
      <c r="AE27" t="str">
        <f ca="1">IF($C27=5,OFFSET(rapports!$A$1,$K27-1,12,1,1),"--")</f>
        <v>--</v>
      </c>
      <c r="AF27" s="4">
        <f t="shared" si="9"/>
        <v>0</v>
      </c>
    </row>
    <row r="28" spans="1:32" ht="12.75">
      <c r="A28" t="s">
        <v>46</v>
      </c>
      <c r="C28">
        <v>4</v>
      </c>
      <c r="D28">
        <v>8</v>
      </c>
      <c r="E28">
        <f ca="1">OFFSET(Différentiels!$A$1,$D28+4,1,1,1)</f>
        <v>15</v>
      </c>
      <c r="F28">
        <f ca="1">OFFSET(Différentiels!$A$1,$D28+4,2,1,1)</f>
        <v>61</v>
      </c>
      <c r="G28">
        <v>1</v>
      </c>
      <c r="H28" s="58">
        <f ca="1">OFFSET(Tachy!$A$1,$G28+4,1,1,1)</f>
        <v>21</v>
      </c>
      <c r="I28" s="58">
        <f ca="1">OFFSET(Tachy!$A$1,$G28+4,2,1,1)</f>
        <v>19</v>
      </c>
      <c r="K28">
        <v>8</v>
      </c>
      <c r="N28" t="str">
        <f ca="1">OFFSET(rapports!$A$1,$K28-1,0,1,1)</f>
        <v>JB0C</v>
      </c>
      <c r="O28">
        <f ca="1">OFFSET(rapports!$A$1,$K28-1,1,1,1)</f>
        <v>11</v>
      </c>
      <c r="P28">
        <f ca="1">OFFSET(rapports!$A$1,$K28-1,2,1,1)</f>
        <v>-39</v>
      </c>
      <c r="Q28" s="4">
        <f t="shared" si="6"/>
        <v>-0.06935687263556116</v>
      </c>
      <c r="R28">
        <f ca="1">OFFSET(rapports!$A$1,$K28-1,3,1,1)</f>
        <v>11</v>
      </c>
      <c r="S28">
        <f ca="1">OFFSET(rapports!$A$1,$K28-1,4,1,1)</f>
        <v>41</v>
      </c>
      <c r="T28" s="4">
        <f t="shared" si="10"/>
        <v>0.06597361055577769</v>
      </c>
      <c r="U28">
        <f ca="1">OFFSET(rapports!$A$1,$K28-1,5,1,1)</f>
        <v>21</v>
      </c>
      <c r="V28">
        <f ca="1">OFFSET(rapports!$A$1,$K28-1,6,1,1)</f>
        <v>43</v>
      </c>
      <c r="W28" s="4">
        <f t="shared" si="7"/>
        <v>0.12009149828440716</v>
      </c>
      <c r="X28">
        <f ca="1">OFFSET(rapports!$A$1,$K28-1,7,1,1)</f>
        <v>28</v>
      </c>
      <c r="Y28">
        <f ca="1">OFFSET(rapports!$A$1,$K28-1,8,1,1)</f>
        <v>37</v>
      </c>
      <c r="Z28" s="4">
        <f t="shared" si="11"/>
        <v>0.18608772707133361</v>
      </c>
      <c r="AA28">
        <f ca="1">OFFSET(rapports!$A$1,$K28-1,9,1,1)</f>
        <v>31</v>
      </c>
      <c r="AB28">
        <f ca="1">OFFSET(rapports!$A$1,$K28-1,10,1,1)</f>
        <v>28</v>
      </c>
      <c r="AC28" s="4">
        <f t="shared" si="8"/>
        <v>0.272248243559719</v>
      </c>
      <c r="AD28" t="str">
        <f ca="1">IF($C28=5,OFFSET(rapports!$A$1,$K28-1,11,1,1),"--")</f>
        <v>--</v>
      </c>
      <c r="AE28" t="str">
        <f ca="1">IF($C28=5,OFFSET(rapports!$A$1,$K28-1,12,1,1),"--")</f>
        <v>--</v>
      </c>
      <c r="AF28" s="4">
        <f t="shared" si="9"/>
        <v>0</v>
      </c>
    </row>
    <row r="29" spans="1:32" ht="12.75">
      <c r="A29" t="s">
        <v>47</v>
      </c>
      <c r="C29">
        <v>4</v>
      </c>
      <c r="D29">
        <v>8</v>
      </c>
      <c r="E29">
        <f ca="1">OFFSET(Différentiels!$A$1,$D29+4,1,1,1)</f>
        <v>15</v>
      </c>
      <c r="F29">
        <f ca="1">OFFSET(Différentiels!$A$1,$D29+4,2,1,1)</f>
        <v>61</v>
      </c>
      <c r="G29">
        <v>1</v>
      </c>
      <c r="H29" s="58">
        <f ca="1">OFFSET(Tachy!$A$1,$G29+4,1,1,1)</f>
        <v>21</v>
      </c>
      <c r="I29" s="58">
        <f ca="1">OFFSET(Tachy!$A$1,$G29+4,2,1,1)</f>
        <v>19</v>
      </c>
      <c r="K29">
        <v>8</v>
      </c>
      <c r="N29" t="str">
        <f ca="1">OFFSET(rapports!$A$1,$K29-1,0,1,1)</f>
        <v>JB0C</v>
      </c>
      <c r="O29">
        <f ca="1">OFFSET(rapports!$A$1,$K29-1,1,1,1)</f>
        <v>11</v>
      </c>
      <c r="P29">
        <f ca="1">OFFSET(rapports!$A$1,$K29-1,2,1,1)</f>
        <v>-39</v>
      </c>
      <c r="Q29" s="4">
        <f t="shared" si="6"/>
        <v>-0.06935687263556116</v>
      </c>
      <c r="R29">
        <f ca="1">OFFSET(rapports!$A$1,$K29-1,3,1,1)</f>
        <v>11</v>
      </c>
      <c r="S29">
        <f ca="1">OFFSET(rapports!$A$1,$K29-1,4,1,1)</f>
        <v>41</v>
      </c>
      <c r="T29" s="4">
        <f t="shared" si="10"/>
        <v>0.06597361055577769</v>
      </c>
      <c r="U29">
        <f ca="1">OFFSET(rapports!$A$1,$K29-1,5,1,1)</f>
        <v>21</v>
      </c>
      <c r="V29">
        <f ca="1">OFFSET(rapports!$A$1,$K29-1,6,1,1)</f>
        <v>43</v>
      </c>
      <c r="W29" s="4">
        <f t="shared" si="7"/>
        <v>0.12009149828440716</v>
      </c>
      <c r="X29">
        <f ca="1">OFFSET(rapports!$A$1,$K29-1,7,1,1)</f>
        <v>28</v>
      </c>
      <c r="Y29">
        <f ca="1">OFFSET(rapports!$A$1,$K29-1,8,1,1)</f>
        <v>37</v>
      </c>
      <c r="Z29" s="4">
        <f t="shared" si="11"/>
        <v>0.18608772707133361</v>
      </c>
      <c r="AA29">
        <f ca="1">OFFSET(rapports!$A$1,$K29-1,9,1,1)</f>
        <v>31</v>
      </c>
      <c r="AB29">
        <f ca="1">OFFSET(rapports!$A$1,$K29-1,10,1,1)</f>
        <v>28</v>
      </c>
      <c r="AC29" s="4">
        <f t="shared" si="8"/>
        <v>0.272248243559719</v>
      </c>
      <c r="AD29" t="str">
        <f ca="1">IF($C29=5,OFFSET(rapports!$A$1,$K29-1,11,1,1),"--")</f>
        <v>--</v>
      </c>
      <c r="AE29" t="str">
        <f ca="1">IF($C29=5,OFFSET(rapports!$A$1,$K29-1,12,1,1),"--")</f>
        <v>--</v>
      </c>
      <c r="AF29" s="4">
        <f t="shared" si="9"/>
        <v>0</v>
      </c>
    </row>
    <row r="30" spans="1:32" ht="12.75">
      <c r="A30" t="s">
        <v>48</v>
      </c>
      <c r="C30">
        <v>4</v>
      </c>
      <c r="D30">
        <v>8</v>
      </c>
      <c r="E30">
        <f ca="1">OFFSET(Différentiels!$A$1,$D30+4,1,1,1)</f>
        <v>15</v>
      </c>
      <c r="F30">
        <f ca="1">OFFSET(Différentiels!$A$1,$D30+4,2,1,1)</f>
        <v>61</v>
      </c>
      <c r="G30">
        <v>1</v>
      </c>
      <c r="H30" s="58">
        <f ca="1">OFFSET(Tachy!$A$1,$G30+4,1,1,1)</f>
        <v>21</v>
      </c>
      <c r="I30" s="58">
        <f ca="1">OFFSET(Tachy!$A$1,$G30+4,2,1,1)</f>
        <v>19</v>
      </c>
      <c r="K30">
        <v>8</v>
      </c>
      <c r="N30" t="str">
        <f ca="1">OFFSET(rapports!$A$1,$K30-1,0,1,1)</f>
        <v>JB0C</v>
      </c>
      <c r="O30">
        <f ca="1">OFFSET(rapports!$A$1,$K30-1,1,1,1)</f>
        <v>11</v>
      </c>
      <c r="P30">
        <f ca="1">OFFSET(rapports!$A$1,$K30-1,2,1,1)</f>
        <v>-39</v>
      </c>
      <c r="Q30" s="4">
        <f t="shared" si="6"/>
        <v>-0.06935687263556116</v>
      </c>
      <c r="R30">
        <f ca="1">OFFSET(rapports!$A$1,$K30-1,3,1,1)</f>
        <v>11</v>
      </c>
      <c r="S30">
        <f ca="1">OFFSET(rapports!$A$1,$K30-1,4,1,1)</f>
        <v>41</v>
      </c>
      <c r="T30" s="4">
        <f t="shared" si="10"/>
        <v>0.06597361055577769</v>
      </c>
      <c r="U30">
        <f ca="1">OFFSET(rapports!$A$1,$K30-1,5,1,1)</f>
        <v>21</v>
      </c>
      <c r="V30">
        <f ca="1">OFFSET(rapports!$A$1,$K30-1,6,1,1)</f>
        <v>43</v>
      </c>
      <c r="W30" s="4">
        <f t="shared" si="7"/>
        <v>0.12009149828440716</v>
      </c>
      <c r="X30">
        <f ca="1">OFFSET(rapports!$A$1,$K30-1,7,1,1)</f>
        <v>28</v>
      </c>
      <c r="Y30">
        <f ca="1">OFFSET(rapports!$A$1,$K30-1,8,1,1)</f>
        <v>37</v>
      </c>
      <c r="Z30" s="4">
        <f t="shared" si="11"/>
        <v>0.18608772707133361</v>
      </c>
      <c r="AA30">
        <f ca="1">OFFSET(rapports!$A$1,$K30-1,9,1,1)</f>
        <v>31</v>
      </c>
      <c r="AB30">
        <f ca="1">OFFSET(rapports!$A$1,$K30-1,10,1,1)</f>
        <v>28</v>
      </c>
      <c r="AC30" s="4">
        <f t="shared" si="8"/>
        <v>0.272248243559719</v>
      </c>
      <c r="AD30" t="str">
        <f ca="1">IF($C30=5,OFFSET(rapports!$A$1,$K30-1,11,1,1),"--")</f>
        <v>--</v>
      </c>
      <c r="AE30" t="str">
        <f ca="1">IF($C30=5,OFFSET(rapports!$A$1,$K30-1,12,1,1),"--")</f>
        <v>--</v>
      </c>
      <c r="AF30" s="4">
        <f t="shared" si="9"/>
        <v>0</v>
      </c>
    </row>
    <row r="31" spans="8:32" s="63" customFormat="1" ht="12.75">
      <c r="H31" s="64"/>
      <c r="I31" s="64"/>
      <c r="Q31" s="65"/>
      <c r="T31" s="65"/>
      <c r="W31" s="65"/>
      <c r="Z31" s="65"/>
      <c r="AC31" s="65"/>
      <c r="AF31" s="65"/>
    </row>
    <row r="32" spans="1:32" ht="12.75">
      <c r="A32" t="s">
        <v>69</v>
      </c>
      <c r="C32">
        <v>5</v>
      </c>
      <c r="D32">
        <v>2</v>
      </c>
      <c r="E32">
        <f ca="1">OFFSET(Différentiels!$A$1,$D32+4,1,1,1)</f>
        <v>14</v>
      </c>
      <c r="F32">
        <f ca="1">OFFSET(Différentiels!$A$1,$D32+4,2,1,1)</f>
        <v>59</v>
      </c>
      <c r="G32">
        <v>1</v>
      </c>
      <c r="H32" s="58">
        <f ca="1">OFFSET(Tachy!$A$1,$G32+4,1,1,1)</f>
        <v>21</v>
      </c>
      <c r="I32" s="58">
        <f ca="1">OFFSET(Tachy!$A$1,$G32+4,2,1,1)</f>
        <v>19</v>
      </c>
      <c r="K32">
        <v>10</v>
      </c>
      <c r="N32" t="str">
        <f ca="1">OFFSET(rapports!$A$1,$K32-1,0,1,1)</f>
        <v>JB1A</v>
      </c>
      <c r="O32">
        <f ca="1">OFFSET(rapports!$A$1,$K32-1,1,1,1)</f>
        <v>11</v>
      </c>
      <c r="P32">
        <f ca="1">OFFSET(rapports!$A$1,$K32-1,2,1,1)</f>
        <v>-39</v>
      </c>
      <c r="Q32" s="4">
        <f t="shared" si="6"/>
        <v>-0.06692742285962626</v>
      </c>
      <c r="R32">
        <f ca="1">OFFSET(rapports!$A$1,$K32-1,3,1,1)</f>
        <v>11</v>
      </c>
      <c r="S32">
        <f ca="1">OFFSET(rapports!$A$1,$K32-1,4,1,1)</f>
        <v>39</v>
      </c>
      <c r="T32" s="4">
        <f t="shared" si="10"/>
        <v>0.06692742285962626</v>
      </c>
      <c r="U32">
        <f ca="1">OFFSET(rapports!$A$1,$K32-1,5,1,1)</f>
        <v>16</v>
      </c>
      <c r="V32">
        <f ca="1">OFFSET(rapports!$A$1,$K32-1,6,1,1)</f>
        <v>33</v>
      </c>
      <c r="W32" s="4">
        <f t="shared" si="7"/>
        <v>0.1150487930148947</v>
      </c>
      <c r="X32">
        <f ca="1">OFFSET(rapports!$A$1,$K32-1,7,1,1)</f>
        <v>25</v>
      </c>
      <c r="Y32">
        <f ca="1">OFFSET(rapports!$A$1,$K32-1,8,1,1)</f>
        <v>33</v>
      </c>
      <c r="Z32" s="4">
        <f t="shared" si="11"/>
        <v>0.17976373908577298</v>
      </c>
      <c r="AA32">
        <f ca="1">OFFSET(rapports!$A$1,$K32-1,9,1,1)</f>
        <v>31</v>
      </c>
      <c r="AB32">
        <f ca="1">OFFSET(rapports!$A$1,$K32-1,10,1,1)</f>
        <v>28</v>
      </c>
      <c r="AC32" s="4">
        <f t="shared" si="8"/>
        <v>0.2627118644067797</v>
      </c>
      <c r="AD32">
        <f ca="1">IF($C32=5,OFFSET(rapports!$A$1,$K32-1,11,1,1),"--")</f>
        <v>33</v>
      </c>
      <c r="AE32">
        <f ca="1">IF($C32=5,OFFSET(rapports!$A$1,$K32-1,12,1,1),"--")</f>
        <v>25</v>
      </c>
      <c r="AF32" s="4">
        <f t="shared" si="9"/>
        <v>0.31322033898305085</v>
      </c>
    </row>
    <row r="33" spans="1:32" ht="12.75">
      <c r="A33" t="s">
        <v>70</v>
      </c>
      <c r="C33">
        <v>5</v>
      </c>
      <c r="D33">
        <v>1</v>
      </c>
      <c r="E33">
        <f ca="1">OFFSET(Différentiels!$A$1,$D33+4,1,1,1)</f>
        <v>15</v>
      </c>
      <c r="F33">
        <f ca="1">OFFSET(Différentiels!$A$1,$D33+4,2,1,1)</f>
        <v>58</v>
      </c>
      <c r="G33">
        <v>1</v>
      </c>
      <c r="H33" s="58">
        <f ca="1">OFFSET(Tachy!$A$1,$G33+4,1,1,1)</f>
        <v>21</v>
      </c>
      <c r="I33" s="58">
        <f ca="1">OFFSET(Tachy!$A$1,$G33+4,2,1,1)</f>
        <v>19</v>
      </c>
      <c r="K33">
        <v>10</v>
      </c>
      <c r="N33" t="str">
        <f ca="1">OFFSET(rapports!$A$1,$K33-1,0,1,1)</f>
        <v>JB1A</v>
      </c>
      <c r="O33">
        <f ca="1">OFFSET(rapports!$A$1,$K33-1,1,1,1)</f>
        <v>11</v>
      </c>
      <c r="P33">
        <f ca="1">OFFSET(rapports!$A$1,$K33-1,2,1,1)</f>
        <v>-39</v>
      </c>
      <c r="Q33" s="4">
        <f t="shared" si="6"/>
        <v>-0.07294429708222812</v>
      </c>
      <c r="R33">
        <f ca="1">OFFSET(rapports!$A$1,$K33-1,3,1,1)</f>
        <v>11</v>
      </c>
      <c r="S33">
        <f ca="1">OFFSET(rapports!$A$1,$K33-1,4,1,1)</f>
        <v>39</v>
      </c>
      <c r="T33" s="4">
        <f t="shared" si="10"/>
        <v>0.07294429708222812</v>
      </c>
      <c r="U33">
        <f ca="1">OFFSET(rapports!$A$1,$K33-1,5,1,1)</f>
        <v>16</v>
      </c>
      <c r="V33">
        <f ca="1">OFFSET(rapports!$A$1,$K33-1,6,1,1)</f>
        <v>33</v>
      </c>
      <c r="W33" s="4">
        <f t="shared" si="7"/>
        <v>0.12539184952978058</v>
      </c>
      <c r="X33">
        <f ca="1">OFFSET(rapports!$A$1,$K33-1,7,1,1)</f>
        <v>25</v>
      </c>
      <c r="Y33">
        <f ca="1">OFFSET(rapports!$A$1,$K33-1,8,1,1)</f>
        <v>33</v>
      </c>
      <c r="Z33" s="4">
        <f t="shared" si="11"/>
        <v>0.19592476489028213</v>
      </c>
      <c r="AA33">
        <f ca="1">OFFSET(rapports!$A$1,$K33-1,9,1,1)</f>
        <v>31</v>
      </c>
      <c r="AB33">
        <f ca="1">OFFSET(rapports!$A$1,$K33-1,10,1,1)</f>
        <v>28</v>
      </c>
      <c r="AC33" s="4">
        <f t="shared" si="8"/>
        <v>0.28633004926108374</v>
      </c>
      <c r="AD33">
        <f ca="1">IF($C33=5,OFFSET(rapports!$A$1,$K33-1,11,1,1),"--")</f>
        <v>33</v>
      </c>
      <c r="AE33">
        <f ca="1">IF($C33=5,OFFSET(rapports!$A$1,$K33-1,12,1,1),"--")</f>
        <v>25</v>
      </c>
      <c r="AF33" s="4">
        <f t="shared" si="9"/>
        <v>0.3413793103448276</v>
      </c>
    </row>
    <row r="34" spans="1:32" ht="12.75">
      <c r="A34" t="s">
        <v>71</v>
      </c>
      <c r="C34">
        <v>5</v>
      </c>
      <c r="D34">
        <v>1</v>
      </c>
      <c r="E34">
        <f ca="1">OFFSET(Différentiels!$A$1,$D34+4,1,1,1)</f>
        <v>15</v>
      </c>
      <c r="F34">
        <f ca="1">OFFSET(Différentiels!$A$1,$D34+4,2,1,1)</f>
        <v>58</v>
      </c>
      <c r="G34">
        <v>1</v>
      </c>
      <c r="H34" s="58">
        <f ca="1">OFFSET(Tachy!$A$1,$G34+4,1,1,1)</f>
        <v>21</v>
      </c>
      <c r="I34" s="58">
        <f ca="1">OFFSET(Tachy!$A$1,$G34+4,2,1,1)</f>
        <v>19</v>
      </c>
      <c r="K34">
        <v>11</v>
      </c>
      <c r="N34" t="str">
        <f ca="1">OFFSET(rapports!$A$1,$K34-1,0,1,1)</f>
        <v>JB1B</v>
      </c>
      <c r="O34">
        <f ca="1">OFFSET(rapports!$A$1,$K34-1,1,1,1)</f>
        <v>11</v>
      </c>
      <c r="P34">
        <f ca="1">OFFSET(rapports!$A$1,$K34-1,2,1,1)</f>
        <v>-39</v>
      </c>
      <c r="Q34" s="4">
        <f t="shared" si="6"/>
        <v>-0.07294429708222812</v>
      </c>
      <c r="R34">
        <f ca="1">OFFSET(rapports!$A$1,$K34-1,3,1,1)</f>
        <v>11</v>
      </c>
      <c r="S34">
        <f ca="1">OFFSET(rapports!$A$1,$K34-1,4,1,1)</f>
        <v>41</v>
      </c>
      <c r="T34" s="4">
        <f t="shared" si="10"/>
        <v>0.06938603868797308</v>
      </c>
      <c r="U34">
        <f ca="1">OFFSET(rapports!$A$1,$K34-1,5,1,1)</f>
        <v>16</v>
      </c>
      <c r="V34">
        <f ca="1">OFFSET(rapports!$A$1,$K34-1,6,1,1)</f>
        <v>33</v>
      </c>
      <c r="W34" s="4">
        <f t="shared" si="7"/>
        <v>0.12539184952978058</v>
      </c>
      <c r="X34">
        <f ca="1">OFFSET(rapports!$A$1,$K34-1,7,1,1)</f>
        <v>26</v>
      </c>
      <c r="Y34">
        <f ca="1">OFFSET(rapports!$A$1,$K34-1,8,1,1)</f>
        <v>33</v>
      </c>
      <c r="Z34" s="4">
        <f t="shared" si="11"/>
        <v>0.20376175548589343</v>
      </c>
      <c r="AA34">
        <f ca="1">OFFSET(rapports!$A$1,$K34-1,9,1,1)</f>
        <v>31</v>
      </c>
      <c r="AB34">
        <f ca="1">OFFSET(rapports!$A$1,$K34-1,10,1,1)</f>
        <v>28</v>
      </c>
      <c r="AC34" s="4">
        <f t="shared" si="8"/>
        <v>0.28633004926108374</v>
      </c>
      <c r="AD34">
        <f ca="1">IF($C34=5,OFFSET(rapports!$A$1,$K34-1,11,1,1),"--")</f>
        <v>37</v>
      </c>
      <c r="AE34">
        <f ca="1">IF($C34=5,OFFSET(rapports!$A$1,$K34-1,12,1,1),"--")</f>
        <v>27</v>
      </c>
      <c r="AF34" s="4">
        <f t="shared" si="9"/>
        <v>0.3544061302681992</v>
      </c>
    </row>
    <row r="35" spans="1:32" ht="12.75">
      <c r="A35" t="s">
        <v>72</v>
      </c>
      <c r="C35">
        <v>5</v>
      </c>
      <c r="D35">
        <v>1</v>
      </c>
      <c r="E35">
        <f ca="1">OFFSET(Différentiels!$A$1,$D35+4,1,1,1)</f>
        <v>15</v>
      </c>
      <c r="F35">
        <f ca="1">OFFSET(Différentiels!$A$1,$D35+4,2,1,1)</f>
        <v>58</v>
      </c>
      <c r="G35">
        <v>1</v>
      </c>
      <c r="H35" s="58">
        <f ca="1">OFFSET(Tachy!$A$1,$G35+4,1,1,1)</f>
        <v>21</v>
      </c>
      <c r="I35" s="58">
        <f ca="1">OFFSET(Tachy!$A$1,$G35+4,2,1,1)</f>
        <v>19</v>
      </c>
      <c r="K35">
        <v>12</v>
      </c>
      <c r="N35" t="str">
        <f ca="1">OFFSET(rapports!$A$1,$K35-1,0,1,1)</f>
        <v>JB1C</v>
      </c>
      <c r="O35">
        <f ca="1">OFFSET(rapports!$A$1,$K35-1,1,1,1)</f>
        <v>11</v>
      </c>
      <c r="P35">
        <f ca="1">OFFSET(rapports!$A$1,$K35-1,2,1,1)</f>
        <v>-39</v>
      </c>
      <c r="Q35" s="4">
        <f t="shared" si="6"/>
        <v>-0.07294429708222812</v>
      </c>
      <c r="R35">
        <f ca="1">OFFSET(rapports!$A$1,$K35-1,3,1,1)</f>
        <v>11</v>
      </c>
      <c r="S35">
        <f ca="1">OFFSET(rapports!$A$1,$K35-1,4,1,1)</f>
        <v>39</v>
      </c>
      <c r="T35" s="4">
        <f t="shared" si="10"/>
        <v>0.07294429708222812</v>
      </c>
      <c r="U35">
        <f ca="1">OFFSET(rapports!$A$1,$K35-1,5,1,1)</f>
        <v>16</v>
      </c>
      <c r="V35">
        <f ca="1">OFFSET(rapports!$A$1,$K35-1,6,1,1)</f>
        <v>33</v>
      </c>
      <c r="W35" s="4">
        <f t="shared" si="7"/>
        <v>0.12539184952978058</v>
      </c>
      <c r="X35">
        <f ca="1">OFFSET(rapports!$A$1,$K35-1,7,1,1)</f>
        <v>25</v>
      </c>
      <c r="Y35">
        <f ca="1">OFFSET(rapports!$A$1,$K35-1,8,1,1)</f>
        <v>33</v>
      </c>
      <c r="Z35" s="4">
        <f t="shared" si="11"/>
        <v>0.19592476489028213</v>
      </c>
      <c r="AA35">
        <f ca="1">OFFSET(rapports!$A$1,$K35-1,9,1,1)</f>
        <v>31</v>
      </c>
      <c r="AB35">
        <f ca="1">OFFSET(rapports!$A$1,$K35-1,10,1,1)</f>
        <v>28</v>
      </c>
      <c r="AC35" s="4">
        <f t="shared" si="8"/>
        <v>0.28633004926108374</v>
      </c>
      <c r="AD35">
        <f ca="1">IF($C35=5,OFFSET(rapports!$A$1,$K35-1,11,1,1),"--")</f>
        <v>37</v>
      </c>
      <c r="AE35">
        <f ca="1">IF($C35=5,OFFSET(rapports!$A$1,$K35-1,12,1,1),"--")</f>
        <v>27</v>
      </c>
      <c r="AF35" s="4">
        <f t="shared" si="9"/>
        <v>0.3544061302681992</v>
      </c>
    </row>
    <row r="36" spans="1:32" ht="12.75">
      <c r="A36" t="s">
        <v>73</v>
      </c>
      <c r="C36">
        <v>5</v>
      </c>
      <c r="D36">
        <v>2</v>
      </c>
      <c r="E36">
        <f ca="1">OFFSET(Différentiels!$A$1,$D36+4,1,1,1)</f>
        <v>14</v>
      </c>
      <c r="F36">
        <f ca="1">OFFSET(Différentiels!$A$1,$D36+4,2,1,1)</f>
        <v>59</v>
      </c>
      <c r="G36">
        <v>1</v>
      </c>
      <c r="H36" s="58">
        <f ca="1">OFFSET(Tachy!$A$1,$G36+4,1,1,1)</f>
        <v>21</v>
      </c>
      <c r="I36" s="58">
        <f ca="1">OFFSET(Tachy!$A$1,$G36+4,2,1,1)</f>
        <v>19</v>
      </c>
      <c r="K36">
        <v>10</v>
      </c>
      <c r="N36" t="str">
        <f ca="1">OFFSET(rapports!$A$1,$K36-1,0,1,1)</f>
        <v>JB1A</v>
      </c>
      <c r="O36">
        <f ca="1">OFFSET(rapports!$A$1,$K36-1,1,1,1)</f>
        <v>11</v>
      </c>
      <c r="P36">
        <f ca="1">OFFSET(rapports!$A$1,$K36-1,2,1,1)</f>
        <v>-39</v>
      </c>
      <c r="Q36" s="4">
        <f t="shared" si="6"/>
        <v>-0.06692742285962626</v>
      </c>
      <c r="R36">
        <f ca="1">OFFSET(rapports!$A$1,$K36-1,3,1,1)</f>
        <v>11</v>
      </c>
      <c r="S36">
        <f ca="1">OFFSET(rapports!$A$1,$K36-1,4,1,1)</f>
        <v>39</v>
      </c>
      <c r="T36" s="4">
        <f t="shared" si="10"/>
        <v>0.06692742285962626</v>
      </c>
      <c r="U36">
        <f ca="1">OFFSET(rapports!$A$1,$K36-1,5,1,1)</f>
        <v>16</v>
      </c>
      <c r="V36">
        <f ca="1">OFFSET(rapports!$A$1,$K36-1,6,1,1)</f>
        <v>33</v>
      </c>
      <c r="W36" s="4">
        <f t="shared" si="7"/>
        <v>0.1150487930148947</v>
      </c>
      <c r="X36">
        <f ca="1">OFFSET(rapports!$A$1,$K36-1,7,1,1)</f>
        <v>25</v>
      </c>
      <c r="Y36">
        <f ca="1">OFFSET(rapports!$A$1,$K36-1,8,1,1)</f>
        <v>33</v>
      </c>
      <c r="Z36" s="4">
        <f t="shared" si="11"/>
        <v>0.17976373908577298</v>
      </c>
      <c r="AA36">
        <f ca="1">OFFSET(rapports!$A$1,$K36-1,9,1,1)</f>
        <v>31</v>
      </c>
      <c r="AB36">
        <f ca="1">OFFSET(rapports!$A$1,$K36-1,10,1,1)</f>
        <v>28</v>
      </c>
      <c r="AC36" s="4">
        <f t="shared" si="8"/>
        <v>0.2627118644067797</v>
      </c>
      <c r="AD36">
        <f ca="1">IF($C36=5,OFFSET(rapports!$A$1,$K36-1,11,1,1),"--")</f>
        <v>33</v>
      </c>
      <c r="AE36">
        <f ca="1">IF($C36=5,OFFSET(rapports!$A$1,$K36-1,12,1,1),"--")</f>
        <v>25</v>
      </c>
      <c r="AF36" s="4">
        <f t="shared" si="9"/>
        <v>0.31322033898305085</v>
      </c>
    </row>
    <row r="37" spans="1:32" ht="12.75">
      <c r="A37" t="s">
        <v>74</v>
      </c>
      <c r="C37">
        <v>5</v>
      </c>
      <c r="D37">
        <v>1</v>
      </c>
      <c r="E37">
        <f ca="1">OFFSET(Différentiels!$A$1,$D37+4,1,1,1)</f>
        <v>15</v>
      </c>
      <c r="F37">
        <f ca="1">OFFSET(Différentiels!$A$1,$D37+4,2,1,1)</f>
        <v>58</v>
      </c>
      <c r="G37">
        <v>1</v>
      </c>
      <c r="H37" s="58">
        <f ca="1">OFFSET(Tachy!$A$1,$G37+4,1,1,1)</f>
        <v>21</v>
      </c>
      <c r="I37" s="58">
        <f ca="1">OFFSET(Tachy!$A$1,$G37+4,2,1,1)</f>
        <v>19</v>
      </c>
      <c r="K37">
        <v>12</v>
      </c>
      <c r="N37" t="str">
        <f ca="1">OFFSET(rapports!$A$1,$K37-1,0,1,1)</f>
        <v>JB1C</v>
      </c>
      <c r="O37">
        <f ca="1">OFFSET(rapports!$A$1,$K37-1,1,1,1)</f>
        <v>11</v>
      </c>
      <c r="P37">
        <f ca="1">OFFSET(rapports!$A$1,$K37-1,2,1,1)</f>
        <v>-39</v>
      </c>
      <c r="Q37" s="4">
        <f t="shared" si="6"/>
        <v>-0.07294429708222812</v>
      </c>
      <c r="R37">
        <f ca="1">OFFSET(rapports!$A$1,$K37-1,3,1,1)</f>
        <v>11</v>
      </c>
      <c r="S37">
        <f ca="1">OFFSET(rapports!$A$1,$K37-1,4,1,1)</f>
        <v>39</v>
      </c>
      <c r="T37" s="4">
        <f t="shared" si="10"/>
        <v>0.07294429708222812</v>
      </c>
      <c r="U37">
        <f ca="1">OFFSET(rapports!$A$1,$K37-1,5,1,1)</f>
        <v>16</v>
      </c>
      <c r="V37">
        <f ca="1">OFFSET(rapports!$A$1,$K37-1,6,1,1)</f>
        <v>33</v>
      </c>
      <c r="W37" s="4">
        <f t="shared" si="7"/>
        <v>0.12539184952978058</v>
      </c>
      <c r="X37">
        <f ca="1">OFFSET(rapports!$A$1,$K37-1,7,1,1)</f>
        <v>25</v>
      </c>
      <c r="Y37">
        <f ca="1">OFFSET(rapports!$A$1,$K37-1,8,1,1)</f>
        <v>33</v>
      </c>
      <c r="Z37" s="4">
        <f t="shared" si="11"/>
        <v>0.19592476489028213</v>
      </c>
      <c r="AA37">
        <f ca="1">OFFSET(rapports!$A$1,$K37-1,9,1,1)</f>
        <v>31</v>
      </c>
      <c r="AB37">
        <f ca="1">OFFSET(rapports!$A$1,$K37-1,10,1,1)</f>
        <v>28</v>
      </c>
      <c r="AC37" s="4">
        <f t="shared" si="8"/>
        <v>0.28633004926108374</v>
      </c>
      <c r="AD37">
        <f ca="1">IF($C37=5,OFFSET(rapports!$A$1,$K37-1,11,1,1),"--")</f>
        <v>37</v>
      </c>
      <c r="AE37">
        <f ca="1">IF($C37=5,OFFSET(rapports!$A$1,$K37-1,12,1,1),"--")</f>
        <v>27</v>
      </c>
      <c r="AF37" s="4">
        <f t="shared" si="9"/>
        <v>0.3544061302681992</v>
      </c>
    </row>
    <row r="38" spans="1:32" ht="12.75">
      <c r="A38" t="s">
        <v>75</v>
      </c>
      <c r="C38">
        <v>5</v>
      </c>
      <c r="D38">
        <v>2</v>
      </c>
      <c r="E38">
        <f ca="1">OFFSET(Différentiels!$A$1,$D38+4,1,1,1)</f>
        <v>14</v>
      </c>
      <c r="F38">
        <f ca="1">OFFSET(Différentiels!$A$1,$D38+4,2,1,1)</f>
        <v>59</v>
      </c>
      <c r="G38">
        <v>1</v>
      </c>
      <c r="H38" s="58">
        <f ca="1">OFFSET(Tachy!$A$1,$G38+4,1,1,1)</f>
        <v>21</v>
      </c>
      <c r="I38" s="58">
        <f ca="1">OFFSET(Tachy!$A$1,$G38+4,2,1,1)</f>
        <v>19</v>
      </c>
      <c r="K38">
        <v>12</v>
      </c>
      <c r="N38" t="str">
        <f ca="1">OFFSET(rapports!$A$1,$K38-1,0,1,1)</f>
        <v>JB1C</v>
      </c>
      <c r="O38">
        <f ca="1">OFFSET(rapports!$A$1,$K38-1,1,1,1)</f>
        <v>11</v>
      </c>
      <c r="P38">
        <f ca="1">OFFSET(rapports!$A$1,$K38-1,2,1,1)</f>
        <v>-39</v>
      </c>
      <c r="Q38" s="4">
        <f t="shared" si="6"/>
        <v>-0.06692742285962626</v>
      </c>
      <c r="R38">
        <f ca="1">OFFSET(rapports!$A$1,$K38-1,3,1,1)</f>
        <v>11</v>
      </c>
      <c r="S38">
        <f ca="1">OFFSET(rapports!$A$1,$K38-1,4,1,1)</f>
        <v>39</v>
      </c>
      <c r="T38" s="4">
        <f t="shared" si="10"/>
        <v>0.06692742285962626</v>
      </c>
      <c r="U38">
        <f ca="1">OFFSET(rapports!$A$1,$K38-1,5,1,1)</f>
        <v>16</v>
      </c>
      <c r="V38">
        <f ca="1">OFFSET(rapports!$A$1,$K38-1,6,1,1)</f>
        <v>33</v>
      </c>
      <c r="W38" s="4">
        <f t="shared" si="7"/>
        <v>0.1150487930148947</v>
      </c>
      <c r="X38">
        <f ca="1">OFFSET(rapports!$A$1,$K38-1,7,1,1)</f>
        <v>25</v>
      </c>
      <c r="Y38">
        <f ca="1">OFFSET(rapports!$A$1,$K38-1,8,1,1)</f>
        <v>33</v>
      </c>
      <c r="Z38" s="4">
        <f t="shared" si="11"/>
        <v>0.17976373908577298</v>
      </c>
      <c r="AA38">
        <f ca="1">OFFSET(rapports!$A$1,$K38-1,9,1,1)</f>
        <v>31</v>
      </c>
      <c r="AB38">
        <f ca="1">OFFSET(rapports!$A$1,$K38-1,10,1,1)</f>
        <v>28</v>
      </c>
      <c r="AC38" s="4">
        <f t="shared" si="8"/>
        <v>0.2627118644067797</v>
      </c>
      <c r="AD38">
        <f ca="1">IF($C38=5,OFFSET(rapports!$A$1,$K38-1,11,1,1),"--")</f>
        <v>37</v>
      </c>
      <c r="AE38">
        <f ca="1">IF($C38=5,OFFSET(rapports!$A$1,$K38-1,12,1,1),"--")</f>
        <v>27</v>
      </c>
      <c r="AF38" s="4">
        <f t="shared" si="9"/>
        <v>0.325172630257376</v>
      </c>
    </row>
    <row r="39" spans="1:32" ht="12.75">
      <c r="A39" t="s">
        <v>76</v>
      </c>
      <c r="C39">
        <v>5</v>
      </c>
      <c r="D39">
        <v>2</v>
      </c>
      <c r="E39">
        <f ca="1">OFFSET(Différentiels!$A$1,$D39+4,1,1,1)</f>
        <v>14</v>
      </c>
      <c r="F39">
        <f ca="1">OFFSET(Différentiels!$A$1,$D39+4,2,1,1)</f>
        <v>59</v>
      </c>
      <c r="G39">
        <v>4</v>
      </c>
      <c r="H39" s="58" t="str">
        <f ca="1">OFFSET(Tachy!$A$1,$G39+4,1,1,1)</f>
        <v>Tachy</v>
      </c>
      <c r="I39" s="58" t="str">
        <f ca="1">OFFSET(Tachy!$A$1,$G39+4,2,1,1)</f>
        <v>Elec</v>
      </c>
      <c r="K39">
        <v>10</v>
      </c>
      <c r="N39" t="str">
        <f ca="1">OFFSET(rapports!$A$1,$K39-1,0,1,1)</f>
        <v>JB1A</v>
      </c>
      <c r="O39">
        <f ca="1">OFFSET(rapports!$A$1,$K39-1,1,1,1)</f>
        <v>11</v>
      </c>
      <c r="P39">
        <f ca="1">OFFSET(rapports!$A$1,$K39-1,2,1,1)</f>
        <v>-39</v>
      </c>
      <c r="Q39" s="4">
        <f t="shared" si="6"/>
        <v>-0.06692742285962626</v>
      </c>
      <c r="R39">
        <f ca="1">OFFSET(rapports!$A$1,$K39-1,3,1,1)</f>
        <v>11</v>
      </c>
      <c r="S39">
        <f ca="1">OFFSET(rapports!$A$1,$K39-1,4,1,1)</f>
        <v>39</v>
      </c>
      <c r="T39" s="4">
        <f t="shared" si="10"/>
        <v>0.06692742285962626</v>
      </c>
      <c r="U39">
        <f ca="1">OFFSET(rapports!$A$1,$K39-1,5,1,1)</f>
        <v>16</v>
      </c>
      <c r="V39">
        <f ca="1">OFFSET(rapports!$A$1,$K39-1,6,1,1)</f>
        <v>33</v>
      </c>
      <c r="W39" s="4">
        <f t="shared" si="7"/>
        <v>0.1150487930148947</v>
      </c>
      <c r="X39">
        <f ca="1">OFFSET(rapports!$A$1,$K39-1,7,1,1)</f>
        <v>25</v>
      </c>
      <c r="Y39">
        <f ca="1">OFFSET(rapports!$A$1,$K39-1,8,1,1)</f>
        <v>33</v>
      </c>
      <c r="Z39" s="4">
        <f t="shared" si="11"/>
        <v>0.17976373908577298</v>
      </c>
      <c r="AA39">
        <f ca="1">OFFSET(rapports!$A$1,$K39-1,9,1,1)</f>
        <v>31</v>
      </c>
      <c r="AB39">
        <f ca="1">OFFSET(rapports!$A$1,$K39-1,10,1,1)</f>
        <v>28</v>
      </c>
      <c r="AC39" s="4">
        <f t="shared" si="8"/>
        <v>0.2627118644067797</v>
      </c>
      <c r="AD39">
        <f ca="1">IF($C39=5,OFFSET(rapports!$A$1,$K39-1,11,1,1),"--")</f>
        <v>33</v>
      </c>
      <c r="AE39">
        <f ca="1">IF($C39=5,OFFSET(rapports!$A$1,$K39-1,12,1,1),"--")</f>
        <v>25</v>
      </c>
      <c r="AF39" s="4">
        <f t="shared" si="9"/>
        <v>0.31322033898305085</v>
      </c>
    </row>
    <row r="40" spans="1:32" ht="12.75">
      <c r="A40" t="s">
        <v>77</v>
      </c>
      <c r="C40">
        <v>5</v>
      </c>
      <c r="D40">
        <v>8</v>
      </c>
      <c r="E40">
        <f ca="1">OFFSET(Différentiels!$A$1,$D40+4,1,1,1)</f>
        <v>15</v>
      </c>
      <c r="F40">
        <f ca="1">OFFSET(Différentiels!$A$1,$D40+4,2,1,1)</f>
        <v>61</v>
      </c>
      <c r="G40">
        <v>1</v>
      </c>
      <c r="H40" s="58">
        <f ca="1">OFFSET(Tachy!$A$1,$G40+4,1,1,1)</f>
        <v>21</v>
      </c>
      <c r="I40" s="58">
        <f ca="1">OFFSET(Tachy!$A$1,$G40+4,2,1,1)</f>
        <v>19</v>
      </c>
      <c r="K40">
        <v>13</v>
      </c>
      <c r="N40" t="str">
        <f ca="1">OFFSET(rapports!$A$1,$K40-1,0,1,1)</f>
        <v>JB1D</v>
      </c>
      <c r="O40">
        <f ca="1">OFFSET(rapports!$A$1,$K40-1,1,1,1)</f>
        <v>11</v>
      </c>
      <c r="P40">
        <f ca="1">OFFSET(rapports!$A$1,$K40-1,2,1,1)</f>
        <v>-39</v>
      </c>
      <c r="Q40" s="4">
        <f t="shared" si="6"/>
        <v>-0.06935687263556116</v>
      </c>
      <c r="R40">
        <f ca="1">OFFSET(rapports!$A$1,$K40-1,3,1,1)</f>
        <v>11</v>
      </c>
      <c r="S40">
        <f ca="1">OFFSET(rapports!$A$1,$K40-1,4,1,1)</f>
        <v>41</v>
      </c>
      <c r="T40" s="4">
        <f t="shared" si="10"/>
        <v>0.06597361055577769</v>
      </c>
      <c r="U40">
        <f ca="1">OFFSET(rapports!$A$1,$K40-1,5,1,1)</f>
        <v>19</v>
      </c>
      <c r="V40">
        <f ca="1">OFFSET(rapports!$A$1,$K40-1,6,1,1)</f>
        <v>39</v>
      </c>
      <c r="W40" s="4">
        <f t="shared" si="7"/>
        <v>0.1197982345523329</v>
      </c>
      <c r="X40">
        <f ca="1">OFFSET(rapports!$A$1,$K40-1,7,1,1)</f>
        <v>28</v>
      </c>
      <c r="Y40">
        <f ca="1">OFFSET(rapports!$A$1,$K40-1,8,1,1)</f>
        <v>37</v>
      </c>
      <c r="Z40" s="4">
        <f t="shared" si="11"/>
        <v>0.18608772707133361</v>
      </c>
      <c r="AA40">
        <f ca="1">OFFSET(rapports!$A$1,$K40-1,9,1,1)</f>
        <v>30</v>
      </c>
      <c r="AB40">
        <f ca="1">OFFSET(rapports!$A$1,$K40-1,10,1,1)</f>
        <v>29</v>
      </c>
      <c r="AC40" s="4">
        <f t="shared" si="8"/>
        <v>0.25438100621820237</v>
      </c>
      <c r="AD40">
        <f ca="1">IF($C40=5,OFFSET(rapports!$A$1,$K40-1,11,1,1),"--")</f>
        <v>34</v>
      </c>
      <c r="AE40">
        <f ca="1">IF($C40=5,OFFSET(rapports!$A$1,$K40-1,12,1,1),"--")</f>
        <v>27</v>
      </c>
      <c r="AF40" s="4">
        <f t="shared" si="9"/>
        <v>0.3096539162112933</v>
      </c>
    </row>
    <row r="41" spans="1:32" ht="12.75">
      <c r="A41" t="s">
        <v>78</v>
      </c>
      <c r="C41">
        <v>5</v>
      </c>
      <c r="D41">
        <v>1</v>
      </c>
      <c r="E41">
        <f ca="1">OFFSET(Différentiels!$A$1,$D41+4,1,1,1)</f>
        <v>15</v>
      </c>
      <c r="F41">
        <f ca="1">OFFSET(Différentiels!$A$1,$D41+4,2,1,1)</f>
        <v>58</v>
      </c>
      <c r="G41">
        <v>1</v>
      </c>
      <c r="H41" s="58">
        <f ca="1">OFFSET(Tachy!$A$1,$G41+4,1,1,1)</f>
        <v>21</v>
      </c>
      <c r="I41" s="58">
        <f ca="1">OFFSET(Tachy!$A$1,$G41+4,2,1,1)</f>
        <v>19</v>
      </c>
      <c r="K41">
        <v>14</v>
      </c>
      <c r="N41" t="str">
        <f ca="1">OFFSET(rapports!$A$1,$K41-1,0,1,1)</f>
        <v>JB1E</v>
      </c>
      <c r="O41">
        <f ca="1">OFFSET(rapports!$A$1,$K41-1,1,1,1)</f>
        <v>11</v>
      </c>
      <c r="P41">
        <f ca="1">OFFSET(rapports!$A$1,$K41-1,2,1,1)</f>
        <v>-39</v>
      </c>
      <c r="Q41" s="4">
        <f t="shared" si="6"/>
        <v>-0.07294429708222812</v>
      </c>
      <c r="R41">
        <f ca="1">OFFSET(rapports!$A$1,$K41-1,3,1,1)</f>
        <v>11</v>
      </c>
      <c r="S41">
        <f ca="1">OFFSET(rapports!$A$1,$K41-1,4,1,1)</f>
        <v>41</v>
      </c>
      <c r="T41" s="4">
        <f t="shared" si="10"/>
        <v>0.06938603868797308</v>
      </c>
      <c r="U41">
        <f ca="1">OFFSET(rapports!$A$1,$K41-1,5,1,1)</f>
        <v>21</v>
      </c>
      <c r="V41">
        <f ca="1">OFFSET(rapports!$A$1,$K41-1,6,1,1)</f>
        <v>43</v>
      </c>
      <c r="W41" s="4">
        <f t="shared" si="7"/>
        <v>0.12630312750601444</v>
      </c>
      <c r="X41">
        <f ca="1">OFFSET(rapports!$A$1,$K41-1,7,1,1)</f>
        <v>28</v>
      </c>
      <c r="Y41">
        <f ca="1">OFFSET(rapports!$A$1,$K41-1,8,1,1)</f>
        <v>37</v>
      </c>
      <c r="Z41" s="4">
        <f t="shared" si="11"/>
        <v>0.195712954333644</v>
      </c>
      <c r="AA41">
        <f ca="1">OFFSET(rapports!$A$1,$K41-1,9,1,1)</f>
        <v>30</v>
      </c>
      <c r="AB41">
        <f ca="1">OFFSET(rapports!$A$1,$K41-1,10,1,1)</f>
        <v>29</v>
      </c>
      <c r="AC41" s="4">
        <f t="shared" si="8"/>
        <v>0.267538644470868</v>
      </c>
      <c r="AD41">
        <f ca="1">IF($C41=5,OFFSET(rapports!$A$1,$K41-1,11,1,1),"--")</f>
        <v>39</v>
      </c>
      <c r="AE41">
        <f ca="1">IF($C41=5,OFFSET(rapports!$A$1,$K41-1,12,1,1),"--")</f>
        <v>31</v>
      </c>
      <c r="AF41" s="4">
        <f t="shared" si="9"/>
        <v>0.3253615127919911</v>
      </c>
    </row>
    <row r="42" spans="1:32" ht="12.75">
      <c r="A42" t="s">
        <v>79</v>
      </c>
      <c r="C42">
        <v>5</v>
      </c>
      <c r="D42">
        <v>8</v>
      </c>
      <c r="E42">
        <f ca="1">OFFSET(Différentiels!$A$1,$D42+4,1,1,1)</f>
        <v>15</v>
      </c>
      <c r="F42">
        <f ca="1">OFFSET(Différentiels!$A$1,$D42+4,2,1,1)</f>
        <v>61</v>
      </c>
      <c r="G42">
        <v>4</v>
      </c>
      <c r="H42" s="58" t="str">
        <f ca="1">OFFSET(Tachy!$A$1,$G42+4,1,1,1)</f>
        <v>Tachy</v>
      </c>
      <c r="I42" s="58" t="str">
        <f ca="1">OFFSET(Tachy!$A$1,$G42+4,2,1,1)</f>
        <v>Elec</v>
      </c>
      <c r="K42">
        <v>14</v>
      </c>
      <c r="N42" t="str">
        <f ca="1">OFFSET(rapports!$A$1,$K42-1,0,1,1)</f>
        <v>JB1E</v>
      </c>
      <c r="O42">
        <f ca="1">OFFSET(rapports!$A$1,$K42-1,1,1,1)</f>
        <v>11</v>
      </c>
      <c r="P42">
        <f ca="1">OFFSET(rapports!$A$1,$K42-1,2,1,1)</f>
        <v>-39</v>
      </c>
      <c r="Q42" s="4">
        <f t="shared" si="6"/>
        <v>-0.06935687263556116</v>
      </c>
      <c r="R42">
        <f ca="1">OFFSET(rapports!$A$1,$K42-1,3,1,1)</f>
        <v>11</v>
      </c>
      <c r="S42">
        <f ca="1">OFFSET(rapports!$A$1,$K42-1,4,1,1)</f>
        <v>41</v>
      </c>
      <c r="T42" s="4">
        <f t="shared" si="10"/>
        <v>0.06597361055577769</v>
      </c>
      <c r="U42">
        <f ca="1">OFFSET(rapports!$A$1,$K42-1,5,1,1)</f>
        <v>21</v>
      </c>
      <c r="V42">
        <f ca="1">OFFSET(rapports!$A$1,$K42-1,6,1,1)</f>
        <v>43</v>
      </c>
      <c r="W42" s="4">
        <f t="shared" si="7"/>
        <v>0.12009149828440716</v>
      </c>
      <c r="X42">
        <f ca="1">OFFSET(rapports!$A$1,$K42-1,7,1,1)</f>
        <v>28</v>
      </c>
      <c r="Y42">
        <f ca="1">OFFSET(rapports!$A$1,$K42-1,8,1,1)</f>
        <v>37</v>
      </c>
      <c r="Z42" s="4">
        <f t="shared" si="11"/>
        <v>0.18608772707133361</v>
      </c>
      <c r="AA42">
        <f ca="1">OFFSET(rapports!$A$1,$K42-1,9,1,1)</f>
        <v>30</v>
      </c>
      <c r="AB42">
        <f ca="1">OFFSET(rapports!$A$1,$K42-1,10,1,1)</f>
        <v>29</v>
      </c>
      <c r="AC42" s="4">
        <f t="shared" si="8"/>
        <v>0.25438100621820237</v>
      </c>
      <c r="AD42">
        <f ca="1">IF($C42=5,OFFSET(rapports!$A$1,$K42-1,11,1,1),"--")</f>
        <v>39</v>
      </c>
      <c r="AE42">
        <f ca="1">IF($C42=5,OFFSET(rapports!$A$1,$K42-1,12,1,1),"--")</f>
        <v>31</v>
      </c>
      <c r="AF42" s="4">
        <f t="shared" si="9"/>
        <v>0.3093601269169751</v>
      </c>
    </row>
    <row r="43" spans="1:32" ht="12.75">
      <c r="A43" t="s">
        <v>80</v>
      </c>
      <c r="C43">
        <v>5</v>
      </c>
      <c r="D43">
        <v>6</v>
      </c>
      <c r="E43">
        <f ca="1">OFFSET(Différentiels!$A$1,$D43+4,1,1,1)</f>
        <v>17</v>
      </c>
      <c r="F43">
        <f ca="1">OFFSET(Différentiels!$A$1,$D43+4,2,1,1)</f>
        <v>56</v>
      </c>
      <c r="G43">
        <v>2</v>
      </c>
      <c r="H43" s="58">
        <f ca="1">OFFSET(Tachy!$A$1,$G43+4,1,1,1)</f>
        <v>21</v>
      </c>
      <c r="I43" s="58">
        <f ca="1">OFFSET(Tachy!$A$1,$G43+4,2,1,1)</f>
        <v>20</v>
      </c>
      <c r="K43">
        <v>14</v>
      </c>
      <c r="N43" t="str">
        <f ca="1">OFFSET(rapports!$A$1,$K43-1,0,1,1)</f>
        <v>JB1E</v>
      </c>
      <c r="O43">
        <f ca="1">OFFSET(rapports!$A$1,$K43-1,1,1,1)</f>
        <v>11</v>
      </c>
      <c r="P43">
        <f ca="1">OFFSET(rapports!$A$1,$K43-1,2,1,1)</f>
        <v>-39</v>
      </c>
      <c r="Q43" s="4">
        <f t="shared" si="6"/>
        <v>-0.08562271062271062</v>
      </c>
      <c r="R43">
        <f ca="1">OFFSET(rapports!$A$1,$K43-1,3,1,1)</f>
        <v>11</v>
      </c>
      <c r="S43">
        <f ca="1">OFFSET(rapports!$A$1,$K43-1,4,1,1)</f>
        <v>41</v>
      </c>
      <c r="T43" s="4">
        <f t="shared" si="10"/>
        <v>0.08144599303135888</v>
      </c>
      <c r="U43">
        <f ca="1">OFFSET(rapports!$A$1,$K43-1,5,1,1)</f>
        <v>21</v>
      </c>
      <c r="V43">
        <f ca="1">OFFSET(rapports!$A$1,$K43-1,6,1,1)</f>
        <v>43</v>
      </c>
      <c r="W43" s="4">
        <f t="shared" si="7"/>
        <v>0.14825581395348839</v>
      </c>
      <c r="X43">
        <f ca="1">OFFSET(rapports!$A$1,$K43-1,7,1,1)</f>
        <v>28</v>
      </c>
      <c r="Y43">
        <f ca="1">OFFSET(rapports!$A$1,$K43-1,8,1,1)</f>
        <v>37</v>
      </c>
      <c r="Z43" s="4">
        <f t="shared" si="11"/>
        <v>0.22972972972972974</v>
      </c>
      <c r="AA43">
        <f ca="1">OFFSET(rapports!$A$1,$K43-1,9,1,1)</f>
        <v>30</v>
      </c>
      <c r="AB43">
        <f ca="1">OFFSET(rapports!$A$1,$K43-1,10,1,1)</f>
        <v>29</v>
      </c>
      <c r="AC43" s="4">
        <f t="shared" si="8"/>
        <v>0.3140394088669951</v>
      </c>
      <c r="AD43">
        <f ca="1">IF($C43=5,OFFSET(rapports!$A$1,$K43-1,11,1,1),"--")</f>
        <v>39</v>
      </c>
      <c r="AE43">
        <f ca="1">IF($C43=5,OFFSET(rapports!$A$1,$K43-1,12,1,1),"--")</f>
        <v>31</v>
      </c>
      <c r="AF43" s="4">
        <f t="shared" si="9"/>
        <v>0.38191244239631333</v>
      </c>
    </row>
    <row r="44" spans="1:32" ht="12.75">
      <c r="A44" t="s">
        <v>81</v>
      </c>
      <c r="C44">
        <v>5</v>
      </c>
      <c r="D44">
        <v>1</v>
      </c>
      <c r="E44">
        <f ca="1">OFFSET(Différentiels!$A$1,$D44+4,1,1,1)</f>
        <v>15</v>
      </c>
      <c r="F44">
        <f ca="1">OFFSET(Différentiels!$A$1,$D44+4,2,1,1)</f>
        <v>58</v>
      </c>
      <c r="G44">
        <v>1</v>
      </c>
      <c r="H44" s="58">
        <f ca="1">OFFSET(Tachy!$A$1,$G44+4,1,1,1)</f>
        <v>21</v>
      </c>
      <c r="I44" s="58">
        <f ca="1">OFFSET(Tachy!$A$1,$G44+4,2,1,1)</f>
        <v>19</v>
      </c>
      <c r="K44">
        <v>14</v>
      </c>
      <c r="N44" t="str">
        <f ca="1">OFFSET(rapports!$A$1,$K44-1,0,1,1)</f>
        <v>JB1E</v>
      </c>
      <c r="O44">
        <f ca="1">OFFSET(rapports!$A$1,$K44-1,1,1,1)</f>
        <v>11</v>
      </c>
      <c r="P44">
        <f ca="1">OFFSET(rapports!$A$1,$K44-1,2,1,1)</f>
        <v>-39</v>
      </c>
      <c r="Q44" s="4">
        <f t="shared" si="6"/>
        <v>-0.07294429708222812</v>
      </c>
      <c r="R44">
        <f ca="1">OFFSET(rapports!$A$1,$K44-1,3,1,1)</f>
        <v>11</v>
      </c>
      <c r="S44">
        <f ca="1">OFFSET(rapports!$A$1,$K44-1,4,1,1)</f>
        <v>41</v>
      </c>
      <c r="T44" s="4">
        <f t="shared" si="10"/>
        <v>0.06938603868797308</v>
      </c>
      <c r="U44">
        <f ca="1">OFFSET(rapports!$A$1,$K44-1,5,1,1)</f>
        <v>21</v>
      </c>
      <c r="V44">
        <f ca="1">OFFSET(rapports!$A$1,$K44-1,6,1,1)</f>
        <v>43</v>
      </c>
      <c r="W44" s="4">
        <f t="shared" si="7"/>
        <v>0.12630312750601444</v>
      </c>
      <c r="X44">
        <f ca="1">OFFSET(rapports!$A$1,$K44-1,7,1,1)</f>
        <v>28</v>
      </c>
      <c r="Y44">
        <f ca="1">OFFSET(rapports!$A$1,$K44-1,8,1,1)</f>
        <v>37</v>
      </c>
      <c r="Z44" s="4">
        <f t="shared" si="11"/>
        <v>0.195712954333644</v>
      </c>
      <c r="AA44">
        <f ca="1">OFFSET(rapports!$A$1,$K44-1,9,1,1)</f>
        <v>30</v>
      </c>
      <c r="AB44">
        <f ca="1">OFFSET(rapports!$A$1,$K44-1,10,1,1)</f>
        <v>29</v>
      </c>
      <c r="AC44" s="4">
        <f t="shared" si="8"/>
        <v>0.267538644470868</v>
      </c>
      <c r="AD44">
        <f ca="1">IF($C44=5,OFFSET(rapports!$A$1,$K44-1,11,1,1),"--")</f>
        <v>39</v>
      </c>
      <c r="AE44">
        <f ca="1">IF($C44=5,OFFSET(rapports!$A$1,$K44-1,12,1,1),"--")</f>
        <v>31</v>
      </c>
      <c r="AF44" s="4">
        <f t="shared" si="9"/>
        <v>0.3253615127919911</v>
      </c>
    </row>
    <row r="45" spans="1:32" ht="12.75">
      <c r="A45" t="s">
        <v>82</v>
      </c>
      <c r="C45">
        <v>5</v>
      </c>
      <c r="D45">
        <v>4</v>
      </c>
      <c r="E45">
        <f ca="1">OFFSET(Différentiels!$A$1,$D45+4,1,1,1)</f>
        <v>16</v>
      </c>
      <c r="F45">
        <f ca="1">OFFSET(Différentiels!$A$1,$D45+4,2,1,1)</f>
        <v>57</v>
      </c>
      <c r="G45">
        <v>1</v>
      </c>
      <c r="H45" s="58">
        <f ca="1">OFFSET(Tachy!$A$1,$G45+4,1,1,1)</f>
        <v>21</v>
      </c>
      <c r="I45" s="58">
        <f ca="1">OFFSET(Tachy!$A$1,$G45+4,2,1,1)</f>
        <v>19</v>
      </c>
      <c r="K45">
        <v>14</v>
      </c>
      <c r="N45" t="str">
        <f ca="1">OFFSET(rapports!$A$1,$K45-1,0,1,1)</f>
        <v>JB1E</v>
      </c>
      <c r="O45">
        <f ca="1">OFFSET(rapports!$A$1,$K45-1,1,1,1)</f>
        <v>11</v>
      </c>
      <c r="P45">
        <f ca="1">OFFSET(rapports!$A$1,$K45-1,2,1,1)</f>
        <v>-39</v>
      </c>
      <c r="Q45" s="4">
        <f t="shared" si="6"/>
        <v>-0.07917228969860549</v>
      </c>
      <c r="R45">
        <f ca="1">OFFSET(rapports!$A$1,$K45-1,3,1,1)</f>
        <v>11</v>
      </c>
      <c r="S45">
        <f ca="1">OFFSET(rapports!$A$1,$K45-1,4,1,1)</f>
        <v>41</v>
      </c>
      <c r="T45" s="4">
        <f t="shared" si="10"/>
        <v>0.07531022678647839</v>
      </c>
      <c r="U45">
        <f ca="1">OFFSET(rapports!$A$1,$K45-1,5,1,1)</f>
        <v>21</v>
      </c>
      <c r="V45">
        <f ca="1">OFFSET(rapports!$A$1,$K45-1,6,1,1)</f>
        <v>43</v>
      </c>
      <c r="W45" s="4">
        <f t="shared" si="7"/>
        <v>0.13708690330477355</v>
      </c>
      <c r="X45">
        <f ca="1">OFFSET(rapports!$A$1,$K45-1,7,1,1)</f>
        <v>28</v>
      </c>
      <c r="Y45">
        <f ca="1">OFFSET(rapports!$A$1,$K45-1,8,1,1)</f>
        <v>37</v>
      </c>
      <c r="Z45" s="4">
        <f t="shared" si="11"/>
        <v>0.2124229492650545</v>
      </c>
      <c r="AA45">
        <f ca="1">OFFSET(rapports!$A$1,$K45-1,9,1,1)</f>
        <v>30</v>
      </c>
      <c r="AB45">
        <f ca="1">OFFSET(rapports!$A$1,$K45-1,10,1,1)</f>
        <v>29</v>
      </c>
      <c r="AC45" s="4">
        <f t="shared" si="8"/>
        <v>0.2903811252268602</v>
      </c>
      <c r="AD45">
        <f ca="1">IF($C45=5,OFFSET(rapports!$A$1,$K45-1,11,1,1),"--")</f>
        <v>39</v>
      </c>
      <c r="AE45">
        <f ca="1">IF($C45=5,OFFSET(rapports!$A$1,$K45-1,12,1,1),"--")</f>
        <v>31</v>
      </c>
      <c r="AF45" s="4">
        <f t="shared" si="9"/>
        <v>0.3531409168081494</v>
      </c>
    </row>
    <row r="46" spans="1:32" ht="12.75">
      <c r="A46" t="s">
        <v>83</v>
      </c>
      <c r="C46">
        <v>5</v>
      </c>
      <c r="D46">
        <v>6</v>
      </c>
      <c r="E46">
        <f ca="1">OFFSET(Différentiels!$A$1,$D46+4,1,1,1)</f>
        <v>17</v>
      </c>
      <c r="F46">
        <f ca="1">OFFSET(Différentiels!$A$1,$D46+4,2,1,1)</f>
        <v>56</v>
      </c>
      <c r="G46">
        <v>1</v>
      </c>
      <c r="H46" s="58">
        <f ca="1">OFFSET(Tachy!$A$1,$G46+4,1,1,1)</f>
        <v>21</v>
      </c>
      <c r="I46" s="58">
        <f ca="1">OFFSET(Tachy!$A$1,$G46+4,2,1,1)</f>
        <v>19</v>
      </c>
      <c r="K46">
        <v>13</v>
      </c>
      <c r="N46" t="str">
        <f ca="1">OFFSET(rapports!$A$1,$K46-1,0,1,1)</f>
        <v>JB1D</v>
      </c>
      <c r="O46">
        <f ca="1">OFFSET(rapports!$A$1,$K46-1,1,1,1)</f>
        <v>11</v>
      </c>
      <c r="P46">
        <f ca="1">OFFSET(rapports!$A$1,$K46-1,2,1,1)</f>
        <v>-39</v>
      </c>
      <c r="Q46" s="4">
        <f t="shared" si="6"/>
        <v>-0.08562271062271062</v>
      </c>
      <c r="R46">
        <f ca="1">OFFSET(rapports!$A$1,$K46-1,3,1,1)</f>
        <v>11</v>
      </c>
      <c r="S46">
        <f ca="1">OFFSET(rapports!$A$1,$K46-1,4,1,1)</f>
        <v>41</v>
      </c>
      <c r="T46" s="4">
        <f t="shared" si="10"/>
        <v>0.08144599303135888</v>
      </c>
      <c r="U46">
        <f ca="1">OFFSET(rapports!$A$1,$K46-1,5,1,1)</f>
        <v>19</v>
      </c>
      <c r="V46">
        <f ca="1">OFFSET(rapports!$A$1,$K46-1,6,1,1)</f>
        <v>39</v>
      </c>
      <c r="W46" s="4">
        <f t="shared" si="7"/>
        <v>0.1478937728937729</v>
      </c>
      <c r="X46">
        <f ca="1">OFFSET(rapports!$A$1,$K46-1,7,1,1)</f>
        <v>28</v>
      </c>
      <c r="Y46">
        <f ca="1">OFFSET(rapports!$A$1,$K46-1,8,1,1)</f>
        <v>37</v>
      </c>
      <c r="Z46" s="4">
        <f t="shared" si="11"/>
        <v>0.22972972972972974</v>
      </c>
      <c r="AA46">
        <f ca="1">OFFSET(rapports!$A$1,$K46-1,9,1,1)</f>
        <v>30</v>
      </c>
      <c r="AB46">
        <f ca="1">OFFSET(rapports!$A$1,$K46-1,10,1,1)</f>
        <v>29</v>
      </c>
      <c r="AC46" s="4">
        <f t="shared" si="8"/>
        <v>0.3140394088669951</v>
      </c>
      <c r="AD46">
        <f ca="1">IF($C46=5,OFFSET(rapports!$A$1,$K46-1,11,1,1),"--")</f>
        <v>34</v>
      </c>
      <c r="AE46">
        <f ca="1">IF($C46=5,OFFSET(rapports!$A$1,$K46-1,12,1,1),"--")</f>
        <v>27</v>
      </c>
      <c r="AF46" s="4">
        <f t="shared" si="9"/>
        <v>0.38227513227513227</v>
      </c>
    </row>
    <row r="47" spans="1:32" ht="12.75">
      <c r="A47" t="s">
        <v>84</v>
      </c>
      <c r="C47">
        <v>5</v>
      </c>
      <c r="D47">
        <v>5</v>
      </c>
      <c r="E47">
        <f ca="1">OFFSET(Différentiels!$A$1,$D47+4,1,1,1)</f>
        <v>14</v>
      </c>
      <c r="F47">
        <f ca="1">OFFSET(Différentiels!$A$1,$D47+4,2,1,1)</f>
        <v>63</v>
      </c>
      <c r="G47">
        <v>1</v>
      </c>
      <c r="H47" s="58">
        <f ca="1">OFFSET(Tachy!$A$1,$G47+4,1,1,1)</f>
        <v>21</v>
      </c>
      <c r="I47" s="58">
        <f ca="1">OFFSET(Tachy!$A$1,$G47+4,2,1,1)</f>
        <v>19</v>
      </c>
      <c r="K47">
        <v>13</v>
      </c>
      <c r="N47" t="str">
        <f ca="1">OFFSET(rapports!$A$1,$K47-1,0,1,1)</f>
        <v>JB1D</v>
      </c>
      <c r="O47">
        <f ca="1">OFFSET(rapports!$A$1,$K47-1,1,1,1)</f>
        <v>11</v>
      </c>
      <c r="P47">
        <f ca="1">OFFSET(rapports!$A$1,$K47-1,2,1,1)</f>
        <v>-39</v>
      </c>
      <c r="Q47" s="4">
        <f t="shared" si="6"/>
        <v>-0.06267806267806268</v>
      </c>
      <c r="R47">
        <f ca="1">OFFSET(rapports!$A$1,$K47-1,3,1,1)</f>
        <v>11</v>
      </c>
      <c r="S47">
        <f ca="1">OFFSET(rapports!$A$1,$K47-1,4,1,1)</f>
        <v>41</v>
      </c>
      <c r="T47" s="4">
        <f t="shared" si="10"/>
        <v>0.059620596205962065</v>
      </c>
      <c r="U47">
        <f ca="1">OFFSET(rapports!$A$1,$K47-1,5,1,1)</f>
        <v>19</v>
      </c>
      <c r="V47">
        <f ca="1">OFFSET(rapports!$A$1,$K47-1,6,1,1)</f>
        <v>39</v>
      </c>
      <c r="W47" s="4">
        <f t="shared" si="7"/>
        <v>0.10826210826210826</v>
      </c>
      <c r="X47">
        <f ca="1">OFFSET(rapports!$A$1,$K47-1,7,1,1)</f>
        <v>28</v>
      </c>
      <c r="Y47">
        <f ca="1">OFFSET(rapports!$A$1,$K47-1,8,1,1)</f>
        <v>37</v>
      </c>
      <c r="Z47" s="4">
        <f t="shared" si="11"/>
        <v>0.16816816816816818</v>
      </c>
      <c r="AA47">
        <f ca="1">OFFSET(rapports!$A$1,$K47-1,9,1,1)</f>
        <v>30</v>
      </c>
      <c r="AB47">
        <f ca="1">OFFSET(rapports!$A$1,$K47-1,10,1,1)</f>
        <v>29</v>
      </c>
      <c r="AC47" s="4">
        <f t="shared" si="8"/>
        <v>0.22988505747126436</v>
      </c>
      <c r="AD47">
        <f ca="1">IF($C47=5,OFFSET(rapports!$A$1,$K47-1,11,1,1),"--")</f>
        <v>34</v>
      </c>
      <c r="AE47">
        <f ca="1">IF($C47=5,OFFSET(rapports!$A$1,$K47-1,12,1,1),"--")</f>
        <v>27</v>
      </c>
      <c r="AF47" s="4">
        <f t="shared" si="9"/>
        <v>0.27983539094650206</v>
      </c>
    </row>
    <row r="48" spans="1:32" ht="12.75">
      <c r="A48" t="s">
        <v>85</v>
      </c>
      <c r="C48">
        <v>5</v>
      </c>
      <c r="D48">
        <v>1</v>
      </c>
      <c r="E48">
        <f ca="1">OFFSET(Différentiels!$A$1,$D48+4,1,1,1)</f>
        <v>15</v>
      </c>
      <c r="F48">
        <f ca="1">OFFSET(Différentiels!$A$1,$D48+4,2,1,1)</f>
        <v>58</v>
      </c>
      <c r="G48">
        <v>1</v>
      </c>
      <c r="H48" s="58">
        <f ca="1">OFFSET(Tachy!$A$1,$G48+4,1,1,1)</f>
        <v>21</v>
      </c>
      <c r="I48" s="58">
        <f ca="1">OFFSET(Tachy!$A$1,$G48+4,2,1,1)</f>
        <v>19</v>
      </c>
      <c r="K48">
        <v>13</v>
      </c>
      <c r="N48" t="str">
        <f ca="1">OFFSET(rapports!$A$1,$K48-1,0,1,1)</f>
        <v>JB1D</v>
      </c>
      <c r="O48">
        <f ca="1">OFFSET(rapports!$A$1,$K48-1,1,1,1)</f>
        <v>11</v>
      </c>
      <c r="P48">
        <f ca="1">OFFSET(rapports!$A$1,$K48-1,2,1,1)</f>
        <v>-39</v>
      </c>
      <c r="Q48" s="4">
        <f t="shared" si="6"/>
        <v>-0.07294429708222812</v>
      </c>
      <c r="R48">
        <f ca="1">OFFSET(rapports!$A$1,$K48-1,3,1,1)</f>
        <v>11</v>
      </c>
      <c r="S48">
        <f ca="1">OFFSET(rapports!$A$1,$K48-1,4,1,1)</f>
        <v>41</v>
      </c>
      <c r="T48" s="4">
        <f t="shared" si="10"/>
        <v>0.06938603868797308</v>
      </c>
      <c r="U48">
        <f ca="1">OFFSET(rapports!$A$1,$K48-1,5,1,1)</f>
        <v>19</v>
      </c>
      <c r="V48">
        <f ca="1">OFFSET(rapports!$A$1,$K48-1,6,1,1)</f>
        <v>39</v>
      </c>
      <c r="W48" s="4">
        <f t="shared" si="7"/>
        <v>0.1259946949602122</v>
      </c>
      <c r="X48">
        <f ca="1">OFFSET(rapports!$A$1,$K48-1,7,1,1)</f>
        <v>28</v>
      </c>
      <c r="Y48">
        <f ca="1">OFFSET(rapports!$A$1,$K48-1,8,1,1)</f>
        <v>37</v>
      </c>
      <c r="Z48" s="4">
        <f t="shared" si="11"/>
        <v>0.195712954333644</v>
      </c>
      <c r="AA48">
        <f ca="1">OFFSET(rapports!$A$1,$K48-1,9,1,1)</f>
        <v>30</v>
      </c>
      <c r="AB48">
        <f ca="1">OFFSET(rapports!$A$1,$K48-1,10,1,1)</f>
        <v>29</v>
      </c>
      <c r="AC48" s="4">
        <f t="shared" si="8"/>
        <v>0.267538644470868</v>
      </c>
      <c r="AD48">
        <f ca="1">IF($C48=5,OFFSET(rapports!$A$1,$K48-1,11,1,1),"--")</f>
        <v>34</v>
      </c>
      <c r="AE48">
        <f ca="1">IF($C48=5,OFFSET(rapports!$A$1,$K48-1,12,1,1),"--")</f>
        <v>27</v>
      </c>
      <c r="AF48" s="4">
        <f t="shared" si="9"/>
        <v>0.32567049808429116</v>
      </c>
    </row>
    <row r="49" spans="1:32" ht="12.75">
      <c r="A49" t="s">
        <v>86</v>
      </c>
      <c r="C49">
        <v>5</v>
      </c>
      <c r="D49">
        <v>4</v>
      </c>
      <c r="E49">
        <f ca="1">OFFSET(Différentiels!$A$1,$D49+4,1,1,1)</f>
        <v>16</v>
      </c>
      <c r="F49">
        <f ca="1">OFFSET(Différentiels!$A$1,$D49+4,2,1,1)</f>
        <v>57</v>
      </c>
      <c r="G49">
        <v>2</v>
      </c>
      <c r="H49" s="58">
        <f ca="1">OFFSET(Tachy!$A$1,$G49+4,1,1,1)</f>
        <v>21</v>
      </c>
      <c r="I49" s="58">
        <f ca="1">OFFSET(Tachy!$A$1,$G49+4,2,1,1)</f>
        <v>20</v>
      </c>
      <c r="K49">
        <v>13</v>
      </c>
      <c r="N49" t="str">
        <f ca="1">OFFSET(rapports!$A$1,$K49-1,0,1,1)</f>
        <v>JB1D</v>
      </c>
      <c r="O49">
        <f ca="1">OFFSET(rapports!$A$1,$K49-1,1,1,1)</f>
        <v>11</v>
      </c>
      <c r="P49">
        <f ca="1">OFFSET(rapports!$A$1,$K49-1,2,1,1)</f>
        <v>-39</v>
      </c>
      <c r="Q49" s="4">
        <f t="shared" si="6"/>
        <v>-0.07917228969860549</v>
      </c>
      <c r="R49">
        <f ca="1">OFFSET(rapports!$A$1,$K49-1,3,1,1)</f>
        <v>11</v>
      </c>
      <c r="S49">
        <f ca="1">OFFSET(rapports!$A$1,$K49-1,4,1,1)</f>
        <v>41</v>
      </c>
      <c r="T49" s="4">
        <f t="shared" si="10"/>
        <v>0.07531022678647839</v>
      </c>
      <c r="U49">
        <f ca="1">OFFSET(rapports!$A$1,$K49-1,5,1,1)</f>
        <v>19</v>
      </c>
      <c r="V49">
        <f ca="1">OFFSET(rapports!$A$1,$K49-1,6,1,1)</f>
        <v>39</v>
      </c>
      <c r="W49" s="4">
        <f t="shared" si="7"/>
        <v>0.13675213675213674</v>
      </c>
      <c r="X49">
        <f ca="1">OFFSET(rapports!$A$1,$K49-1,7,1,1)</f>
        <v>28</v>
      </c>
      <c r="Y49">
        <f ca="1">OFFSET(rapports!$A$1,$K49-1,8,1,1)</f>
        <v>37</v>
      </c>
      <c r="Z49" s="4">
        <f t="shared" si="11"/>
        <v>0.2124229492650545</v>
      </c>
      <c r="AA49">
        <f ca="1">OFFSET(rapports!$A$1,$K49-1,9,1,1)</f>
        <v>30</v>
      </c>
      <c r="AB49">
        <f ca="1">OFFSET(rapports!$A$1,$K49-1,10,1,1)</f>
        <v>29</v>
      </c>
      <c r="AC49" s="4">
        <f t="shared" si="8"/>
        <v>0.2903811252268602</v>
      </c>
      <c r="AD49">
        <f ca="1">IF($C49=5,OFFSET(rapports!$A$1,$K49-1,11,1,1),"--")</f>
        <v>34</v>
      </c>
      <c r="AE49">
        <f ca="1">IF($C49=5,OFFSET(rapports!$A$1,$K49-1,12,1,1),"--")</f>
        <v>27</v>
      </c>
      <c r="AF49" s="4">
        <f t="shared" si="9"/>
        <v>0.3534762833008447</v>
      </c>
    </row>
    <row r="50" spans="1:32" ht="12.75">
      <c r="A50" t="s">
        <v>87</v>
      </c>
      <c r="C50">
        <v>5</v>
      </c>
      <c r="D50">
        <v>8</v>
      </c>
      <c r="E50">
        <f ca="1">OFFSET(Différentiels!$A$1,$D50+4,1,1,1)</f>
        <v>15</v>
      </c>
      <c r="F50">
        <f ca="1">OFFSET(Différentiels!$A$1,$D50+4,2,1,1)</f>
        <v>61</v>
      </c>
      <c r="G50">
        <v>1</v>
      </c>
      <c r="H50" s="58">
        <f ca="1">OFFSET(Tachy!$A$1,$G50+4,1,1,1)</f>
        <v>21</v>
      </c>
      <c r="I50" s="58">
        <f ca="1">OFFSET(Tachy!$A$1,$G50+4,2,1,1)</f>
        <v>19</v>
      </c>
      <c r="K50">
        <v>13</v>
      </c>
      <c r="N50" t="str">
        <f ca="1">OFFSET(rapports!$A$1,$K50-1,0,1,1)</f>
        <v>JB1D</v>
      </c>
      <c r="O50">
        <f ca="1">OFFSET(rapports!$A$1,$K50-1,1,1,1)</f>
        <v>11</v>
      </c>
      <c r="P50">
        <f ca="1">OFFSET(rapports!$A$1,$K50-1,2,1,1)</f>
        <v>-39</v>
      </c>
      <c r="Q50" s="4">
        <f t="shared" si="6"/>
        <v>-0.06935687263556116</v>
      </c>
      <c r="R50">
        <f ca="1">OFFSET(rapports!$A$1,$K50-1,3,1,1)</f>
        <v>11</v>
      </c>
      <c r="S50">
        <f ca="1">OFFSET(rapports!$A$1,$K50-1,4,1,1)</f>
        <v>41</v>
      </c>
      <c r="T50" s="4">
        <f t="shared" si="10"/>
        <v>0.06597361055577769</v>
      </c>
      <c r="U50">
        <f ca="1">OFFSET(rapports!$A$1,$K50-1,5,1,1)</f>
        <v>19</v>
      </c>
      <c r="V50">
        <f ca="1">OFFSET(rapports!$A$1,$K50-1,6,1,1)</f>
        <v>39</v>
      </c>
      <c r="W50" s="4">
        <f t="shared" si="7"/>
        <v>0.1197982345523329</v>
      </c>
      <c r="X50">
        <f ca="1">OFFSET(rapports!$A$1,$K50-1,7,1,1)</f>
        <v>28</v>
      </c>
      <c r="Y50">
        <f ca="1">OFFSET(rapports!$A$1,$K50-1,8,1,1)</f>
        <v>37</v>
      </c>
      <c r="Z50" s="4">
        <f t="shared" si="11"/>
        <v>0.18608772707133361</v>
      </c>
      <c r="AA50">
        <f ca="1">OFFSET(rapports!$A$1,$K50-1,9,1,1)</f>
        <v>30</v>
      </c>
      <c r="AB50">
        <f ca="1">OFFSET(rapports!$A$1,$K50-1,10,1,1)</f>
        <v>29</v>
      </c>
      <c r="AC50" s="4">
        <f t="shared" si="8"/>
        <v>0.25438100621820237</v>
      </c>
      <c r="AD50">
        <f ca="1">IF($C50=5,OFFSET(rapports!$A$1,$K50-1,11,1,1),"--")</f>
        <v>34</v>
      </c>
      <c r="AE50">
        <f ca="1">IF($C50=5,OFFSET(rapports!$A$1,$K50-1,12,1,1),"--")</f>
        <v>27</v>
      </c>
      <c r="AF50" s="4">
        <f t="shared" si="9"/>
        <v>0.3096539162112933</v>
      </c>
    </row>
    <row r="51" spans="1:32" ht="12.75">
      <c r="A51" t="s">
        <v>88</v>
      </c>
      <c r="C51">
        <v>5</v>
      </c>
      <c r="D51">
        <v>8</v>
      </c>
      <c r="E51">
        <f ca="1">OFFSET(Différentiels!$A$1,$D51+4,1,1,1)</f>
        <v>15</v>
      </c>
      <c r="F51">
        <f ca="1">OFFSET(Différentiels!$A$1,$D51+4,2,1,1)</f>
        <v>61</v>
      </c>
      <c r="G51">
        <v>1</v>
      </c>
      <c r="H51" s="58">
        <f ca="1">OFFSET(Tachy!$A$1,$G51+4,1,1,1)</f>
        <v>21</v>
      </c>
      <c r="I51" s="58">
        <f ca="1">OFFSET(Tachy!$A$1,$G51+4,2,1,1)</f>
        <v>19</v>
      </c>
      <c r="K51">
        <v>13</v>
      </c>
      <c r="N51" t="str">
        <f ca="1">OFFSET(rapports!$A$1,$K51-1,0,1,1)</f>
        <v>JB1D</v>
      </c>
      <c r="O51">
        <f ca="1">OFFSET(rapports!$A$1,$K51-1,1,1,1)</f>
        <v>11</v>
      </c>
      <c r="P51">
        <f ca="1">OFFSET(rapports!$A$1,$K51-1,2,1,1)</f>
        <v>-39</v>
      </c>
      <c r="Q51" s="4">
        <f t="shared" si="6"/>
        <v>-0.06935687263556116</v>
      </c>
      <c r="R51">
        <f ca="1">OFFSET(rapports!$A$1,$K51-1,3,1,1)</f>
        <v>11</v>
      </c>
      <c r="S51">
        <f ca="1">OFFSET(rapports!$A$1,$K51-1,4,1,1)</f>
        <v>41</v>
      </c>
      <c r="T51" s="4">
        <f t="shared" si="10"/>
        <v>0.06597361055577769</v>
      </c>
      <c r="U51">
        <f ca="1">OFFSET(rapports!$A$1,$K51-1,5,1,1)</f>
        <v>19</v>
      </c>
      <c r="V51">
        <f ca="1">OFFSET(rapports!$A$1,$K51-1,6,1,1)</f>
        <v>39</v>
      </c>
      <c r="W51" s="4">
        <f t="shared" si="7"/>
        <v>0.1197982345523329</v>
      </c>
      <c r="X51">
        <f ca="1">OFFSET(rapports!$A$1,$K51-1,7,1,1)</f>
        <v>28</v>
      </c>
      <c r="Y51">
        <f ca="1">OFFSET(rapports!$A$1,$K51-1,8,1,1)</f>
        <v>37</v>
      </c>
      <c r="Z51" s="4">
        <f t="shared" si="11"/>
        <v>0.18608772707133361</v>
      </c>
      <c r="AA51">
        <f ca="1">OFFSET(rapports!$A$1,$K51-1,9,1,1)</f>
        <v>30</v>
      </c>
      <c r="AB51">
        <f ca="1">OFFSET(rapports!$A$1,$K51-1,10,1,1)</f>
        <v>29</v>
      </c>
      <c r="AC51" s="4">
        <f t="shared" si="8"/>
        <v>0.25438100621820237</v>
      </c>
      <c r="AD51">
        <f ca="1">IF($C51=5,OFFSET(rapports!$A$1,$K51-1,11,1,1),"--")</f>
        <v>34</v>
      </c>
      <c r="AE51">
        <f ca="1">IF($C51=5,OFFSET(rapports!$A$1,$K51-1,12,1,1),"--")</f>
        <v>27</v>
      </c>
      <c r="AF51" s="4">
        <f t="shared" si="9"/>
        <v>0.3096539162112933</v>
      </c>
    </row>
    <row r="52" spans="1:32" ht="12.75">
      <c r="A52" t="s">
        <v>89</v>
      </c>
      <c r="C52">
        <v>5</v>
      </c>
      <c r="D52">
        <v>1</v>
      </c>
      <c r="E52">
        <f ca="1">OFFSET(Différentiels!$A$1,$D52+4,1,1,1)</f>
        <v>15</v>
      </c>
      <c r="F52">
        <f ca="1">OFFSET(Différentiels!$A$1,$D52+4,2,1,1)</f>
        <v>58</v>
      </c>
      <c r="G52">
        <v>1</v>
      </c>
      <c r="H52" s="58">
        <f ca="1">OFFSET(Tachy!$A$1,$G52+4,1,1,1)</f>
        <v>21</v>
      </c>
      <c r="I52" s="58">
        <f ca="1">OFFSET(Tachy!$A$1,$G52+4,2,1,1)</f>
        <v>19</v>
      </c>
      <c r="K52">
        <v>14</v>
      </c>
      <c r="N52" t="str">
        <f ca="1">OFFSET(rapports!$A$1,$K52-1,0,1,1)</f>
        <v>JB1E</v>
      </c>
      <c r="O52">
        <f ca="1">OFFSET(rapports!$A$1,$K52-1,1,1,1)</f>
        <v>11</v>
      </c>
      <c r="P52">
        <f ca="1">OFFSET(rapports!$A$1,$K52-1,2,1,1)</f>
        <v>-39</v>
      </c>
      <c r="Q52" s="4">
        <f t="shared" si="6"/>
        <v>-0.07294429708222812</v>
      </c>
      <c r="R52">
        <f ca="1">OFFSET(rapports!$A$1,$K52-1,3,1,1)</f>
        <v>11</v>
      </c>
      <c r="S52">
        <f ca="1">OFFSET(rapports!$A$1,$K52-1,4,1,1)</f>
        <v>41</v>
      </c>
      <c r="T52" s="4">
        <f t="shared" si="10"/>
        <v>0.06938603868797308</v>
      </c>
      <c r="U52">
        <f ca="1">OFFSET(rapports!$A$1,$K52-1,5,1,1)</f>
        <v>21</v>
      </c>
      <c r="V52">
        <f ca="1">OFFSET(rapports!$A$1,$K52-1,6,1,1)</f>
        <v>43</v>
      </c>
      <c r="W52" s="4">
        <f t="shared" si="7"/>
        <v>0.12630312750601444</v>
      </c>
      <c r="X52">
        <f ca="1">OFFSET(rapports!$A$1,$K52-1,7,1,1)</f>
        <v>28</v>
      </c>
      <c r="Y52">
        <f ca="1">OFFSET(rapports!$A$1,$K52-1,8,1,1)</f>
        <v>37</v>
      </c>
      <c r="Z52" s="4">
        <f t="shared" si="11"/>
        <v>0.195712954333644</v>
      </c>
      <c r="AA52">
        <f ca="1">OFFSET(rapports!$A$1,$K52-1,9,1,1)</f>
        <v>30</v>
      </c>
      <c r="AB52">
        <f ca="1">OFFSET(rapports!$A$1,$K52-1,10,1,1)</f>
        <v>29</v>
      </c>
      <c r="AC52" s="4">
        <f t="shared" si="8"/>
        <v>0.267538644470868</v>
      </c>
      <c r="AD52">
        <f ca="1">IF($C52=5,OFFSET(rapports!$A$1,$K52-1,11,1,1),"--")</f>
        <v>39</v>
      </c>
      <c r="AE52">
        <f ca="1">IF($C52=5,OFFSET(rapports!$A$1,$K52-1,12,1,1),"--")</f>
        <v>31</v>
      </c>
      <c r="AF52" s="4">
        <f t="shared" si="9"/>
        <v>0.3253615127919911</v>
      </c>
    </row>
    <row r="53" spans="1:32" ht="12.75">
      <c r="A53" t="s">
        <v>90</v>
      </c>
      <c r="C53">
        <v>5</v>
      </c>
      <c r="D53">
        <v>9</v>
      </c>
      <c r="E53">
        <f ca="1">OFFSET(Différentiels!$A$1,$D53+4,1,1,1)</f>
        <v>15</v>
      </c>
      <c r="F53">
        <f ca="1">OFFSET(Différentiels!$A$1,$D53+4,2,1,1)</f>
        <v>57</v>
      </c>
      <c r="G53">
        <v>1</v>
      </c>
      <c r="H53" s="58">
        <f ca="1">OFFSET(Tachy!$A$1,$G53+4,1,1,1)</f>
        <v>21</v>
      </c>
      <c r="I53" s="58">
        <f ca="1">OFFSET(Tachy!$A$1,$G53+4,2,1,1)</f>
        <v>19</v>
      </c>
      <c r="K53">
        <v>14</v>
      </c>
      <c r="N53" t="str">
        <f ca="1">OFFSET(rapports!$A$1,$K53-1,0,1,1)</f>
        <v>JB1E</v>
      </c>
      <c r="O53">
        <f ca="1">OFFSET(rapports!$A$1,$K53-1,1,1,1)</f>
        <v>11</v>
      </c>
      <c r="P53">
        <f ca="1">OFFSET(rapports!$A$1,$K53-1,2,1,1)</f>
        <v>-39</v>
      </c>
      <c r="Q53" s="4">
        <f t="shared" si="6"/>
        <v>-0.07422402159244265</v>
      </c>
      <c r="R53">
        <f ca="1">OFFSET(rapports!$A$1,$K53-1,3,1,1)</f>
        <v>11</v>
      </c>
      <c r="S53">
        <f ca="1">OFFSET(rapports!$A$1,$K53-1,4,1,1)</f>
        <v>41</v>
      </c>
      <c r="T53" s="4">
        <f t="shared" si="10"/>
        <v>0.0706033376123235</v>
      </c>
      <c r="U53">
        <f ca="1">OFFSET(rapports!$A$1,$K53-1,5,1,1)</f>
        <v>21</v>
      </c>
      <c r="V53">
        <f ca="1">OFFSET(rapports!$A$1,$K53-1,6,1,1)</f>
        <v>43</v>
      </c>
      <c r="W53" s="4">
        <f t="shared" si="7"/>
        <v>0.12851897184822522</v>
      </c>
      <c r="X53">
        <f ca="1">OFFSET(rapports!$A$1,$K53-1,7,1,1)</f>
        <v>28</v>
      </c>
      <c r="Y53">
        <f ca="1">OFFSET(rapports!$A$1,$K53-1,8,1,1)</f>
        <v>37</v>
      </c>
      <c r="Z53" s="4">
        <f t="shared" si="11"/>
        <v>0.19914651493598862</v>
      </c>
      <c r="AA53">
        <f ca="1">OFFSET(rapports!$A$1,$K53-1,9,1,1)</f>
        <v>30</v>
      </c>
      <c r="AB53">
        <f ca="1">OFFSET(rapports!$A$1,$K53-1,10,1,1)</f>
        <v>29</v>
      </c>
      <c r="AC53" s="4">
        <f t="shared" si="8"/>
        <v>0.27223230490018147</v>
      </c>
      <c r="AD53">
        <f ca="1">IF($C53=5,OFFSET(rapports!$A$1,$K53-1,11,1,1),"--")</f>
        <v>39</v>
      </c>
      <c r="AE53">
        <f ca="1">IF($C53=5,OFFSET(rapports!$A$1,$K53-1,12,1,1),"--")</f>
        <v>31</v>
      </c>
      <c r="AF53" s="4">
        <f t="shared" si="9"/>
        <v>0.3310696095076401</v>
      </c>
    </row>
    <row r="54" spans="1:32" ht="12.75">
      <c r="A54" t="s">
        <v>91</v>
      </c>
      <c r="C54">
        <v>5</v>
      </c>
      <c r="D54">
        <v>8</v>
      </c>
      <c r="E54">
        <f ca="1">OFFSET(Différentiels!$A$1,$D54+4,1,1,1)</f>
        <v>15</v>
      </c>
      <c r="F54">
        <f ca="1">OFFSET(Différentiels!$A$1,$D54+4,2,1,1)</f>
        <v>61</v>
      </c>
      <c r="G54">
        <v>1</v>
      </c>
      <c r="H54" s="58">
        <f ca="1">OFFSET(Tachy!$A$1,$G54+4,1,1,1)</f>
        <v>21</v>
      </c>
      <c r="I54" s="58">
        <f ca="1">OFFSET(Tachy!$A$1,$G54+4,2,1,1)</f>
        <v>19</v>
      </c>
      <c r="K54">
        <v>14</v>
      </c>
      <c r="N54" t="str">
        <f ca="1">OFFSET(rapports!$A$1,$K54-1,0,1,1)</f>
        <v>JB1E</v>
      </c>
      <c r="O54">
        <f ca="1">OFFSET(rapports!$A$1,$K54-1,1,1,1)</f>
        <v>11</v>
      </c>
      <c r="P54">
        <f ca="1">OFFSET(rapports!$A$1,$K54-1,2,1,1)</f>
        <v>-39</v>
      </c>
      <c r="Q54" s="4">
        <f t="shared" si="6"/>
        <v>-0.06935687263556116</v>
      </c>
      <c r="R54">
        <f ca="1">OFFSET(rapports!$A$1,$K54-1,3,1,1)</f>
        <v>11</v>
      </c>
      <c r="S54">
        <f ca="1">OFFSET(rapports!$A$1,$K54-1,4,1,1)</f>
        <v>41</v>
      </c>
      <c r="T54" s="4">
        <f t="shared" si="10"/>
        <v>0.06597361055577769</v>
      </c>
      <c r="U54">
        <f ca="1">OFFSET(rapports!$A$1,$K54-1,5,1,1)</f>
        <v>21</v>
      </c>
      <c r="V54">
        <f ca="1">OFFSET(rapports!$A$1,$K54-1,6,1,1)</f>
        <v>43</v>
      </c>
      <c r="W54" s="4">
        <f t="shared" si="7"/>
        <v>0.12009149828440716</v>
      </c>
      <c r="X54">
        <f ca="1">OFFSET(rapports!$A$1,$K54-1,7,1,1)</f>
        <v>28</v>
      </c>
      <c r="Y54">
        <f ca="1">OFFSET(rapports!$A$1,$K54-1,8,1,1)</f>
        <v>37</v>
      </c>
      <c r="Z54" s="4">
        <f t="shared" si="11"/>
        <v>0.18608772707133361</v>
      </c>
      <c r="AA54">
        <f ca="1">OFFSET(rapports!$A$1,$K54-1,9,1,1)</f>
        <v>30</v>
      </c>
      <c r="AB54">
        <f ca="1">OFFSET(rapports!$A$1,$K54-1,10,1,1)</f>
        <v>29</v>
      </c>
      <c r="AC54" s="4">
        <f t="shared" si="8"/>
        <v>0.25438100621820237</v>
      </c>
      <c r="AD54">
        <f ca="1">IF($C54=5,OFFSET(rapports!$A$1,$K54-1,11,1,1),"--")</f>
        <v>39</v>
      </c>
      <c r="AE54">
        <f ca="1">IF($C54=5,OFFSET(rapports!$A$1,$K54-1,12,1,1),"--")</f>
        <v>31</v>
      </c>
      <c r="AF54" s="4">
        <f t="shared" si="9"/>
        <v>0.3093601269169751</v>
      </c>
    </row>
    <row r="55" spans="1:32" ht="12.75">
      <c r="A55" t="s">
        <v>92</v>
      </c>
      <c r="C55">
        <v>5</v>
      </c>
      <c r="D55">
        <v>1</v>
      </c>
      <c r="E55">
        <f ca="1">OFFSET(Différentiels!$A$1,$D55+4,1,1,1)</f>
        <v>15</v>
      </c>
      <c r="F55">
        <f ca="1">OFFSET(Différentiels!$A$1,$D55+4,2,1,1)</f>
        <v>58</v>
      </c>
      <c r="G55">
        <v>1</v>
      </c>
      <c r="H55" s="58">
        <f ca="1">OFFSET(Tachy!$A$1,$G55+4,1,1,1)</f>
        <v>21</v>
      </c>
      <c r="I55" s="58">
        <f ca="1">OFFSET(Tachy!$A$1,$G55+4,2,1,1)</f>
        <v>19</v>
      </c>
      <c r="K55">
        <v>13</v>
      </c>
      <c r="N55" t="str">
        <f ca="1">OFFSET(rapports!$A$1,$K55-1,0,1,1)</f>
        <v>JB1D</v>
      </c>
      <c r="O55">
        <f ca="1">OFFSET(rapports!$A$1,$K55-1,1,1,1)</f>
        <v>11</v>
      </c>
      <c r="P55">
        <f ca="1">OFFSET(rapports!$A$1,$K55-1,2,1,1)</f>
        <v>-39</v>
      </c>
      <c r="Q55" s="4">
        <f t="shared" si="6"/>
        <v>-0.07294429708222812</v>
      </c>
      <c r="R55">
        <f ca="1">OFFSET(rapports!$A$1,$K55-1,3,1,1)</f>
        <v>11</v>
      </c>
      <c r="S55">
        <f ca="1">OFFSET(rapports!$A$1,$K55-1,4,1,1)</f>
        <v>41</v>
      </c>
      <c r="T55" s="4">
        <f t="shared" si="10"/>
        <v>0.06938603868797308</v>
      </c>
      <c r="U55">
        <f ca="1">OFFSET(rapports!$A$1,$K55-1,5,1,1)</f>
        <v>19</v>
      </c>
      <c r="V55">
        <f ca="1">OFFSET(rapports!$A$1,$K55-1,6,1,1)</f>
        <v>39</v>
      </c>
      <c r="W55" s="4">
        <f t="shared" si="7"/>
        <v>0.1259946949602122</v>
      </c>
      <c r="X55">
        <f ca="1">OFFSET(rapports!$A$1,$K55-1,7,1,1)</f>
        <v>28</v>
      </c>
      <c r="Y55">
        <f ca="1">OFFSET(rapports!$A$1,$K55-1,8,1,1)</f>
        <v>37</v>
      </c>
      <c r="Z55" s="4">
        <f t="shared" si="11"/>
        <v>0.195712954333644</v>
      </c>
      <c r="AA55">
        <f ca="1">OFFSET(rapports!$A$1,$K55-1,9,1,1)</f>
        <v>30</v>
      </c>
      <c r="AB55">
        <f ca="1">OFFSET(rapports!$A$1,$K55-1,10,1,1)</f>
        <v>29</v>
      </c>
      <c r="AC55" s="4">
        <f t="shared" si="8"/>
        <v>0.267538644470868</v>
      </c>
      <c r="AD55">
        <f ca="1">IF($C55=5,OFFSET(rapports!$A$1,$K55-1,11,1,1),"--")</f>
        <v>34</v>
      </c>
      <c r="AE55">
        <f ca="1">IF($C55=5,OFFSET(rapports!$A$1,$K55-1,12,1,1),"--")</f>
        <v>27</v>
      </c>
      <c r="AF55" s="4">
        <f t="shared" si="9"/>
        <v>0.32567049808429116</v>
      </c>
    </row>
    <row r="56" spans="1:32" ht="12.75">
      <c r="A56" t="s">
        <v>93</v>
      </c>
      <c r="C56">
        <v>5</v>
      </c>
      <c r="D56">
        <v>1</v>
      </c>
      <c r="E56">
        <f ca="1">OFFSET(Différentiels!$A$1,$D56+4,1,1,1)</f>
        <v>15</v>
      </c>
      <c r="F56">
        <f ca="1">OFFSET(Différentiels!$A$1,$D56+4,2,1,1)</f>
        <v>58</v>
      </c>
      <c r="G56">
        <v>1</v>
      </c>
      <c r="H56" s="58">
        <f ca="1">OFFSET(Tachy!$A$1,$G56+4,1,1,1)</f>
        <v>21</v>
      </c>
      <c r="I56" s="58">
        <f ca="1">OFFSET(Tachy!$A$1,$G56+4,2,1,1)</f>
        <v>19</v>
      </c>
      <c r="K56">
        <v>14</v>
      </c>
      <c r="N56" t="str">
        <f ca="1">OFFSET(rapports!$A$1,$K56-1,0,1,1)</f>
        <v>JB1E</v>
      </c>
      <c r="O56">
        <f ca="1">OFFSET(rapports!$A$1,$K56-1,1,1,1)</f>
        <v>11</v>
      </c>
      <c r="P56">
        <f ca="1">OFFSET(rapports!$A$1,$K56-1,2,1,1)</f>
        <v>-39</v>
      </c>
      <c r="Q56" s="4">
        <f t="shared" si="6"/>
        <v>-0.07294429708222812</v>
      </c>
      <c r="R56">
        <f ca="1">OFFSET(rapports!$A$1,$K56-1,3,1,1)</f>
        <v>11</v>
      </c>
      <c r="S56">
        <f ca="1">OFFSET(rapports!$A$1,$K56-1,4,1,1)</f>
        <v>41</v>
      </c>
      <c r="T56" s="4">
        <f t="shared" si="10"/>
        <v>0.06938603868797308</v>
      </c>
      <c r="U56">
        <f ca="1">OFFSET(rapports!$A$1,$K56-1,5,1,1)</f>
        <v>21</v>
      </c>
      <c r="V56">
        <f ca="1">OFFSET(rapports!$A$1,$K56-1,6,1,1)</f>
        <v>43</v>
      </c>
      <c r="W56" s="4">
        <f t="shared" si="7"/>
        <v>0.12630312750601444</v>
      </c>
      <c r="X56">
        <f ca="1">OFFSET(rapports!$A$1,$K56-1,7,1,1)</f>
        <v>28</v>
      </c>
      <c r="Y56">
        <f ca="1">OFFSET(rapports!$A$1,$K56-1,8,1,1)</f>
        <v>37</v>
      </c>
      <c r="Z56" s="4">
        <f t="shared" si="11"/>
        <v>0.195712954333644</v>
      </c>
      <c r="AA56">
        <f ca="1">OFFSET(rapports!$A$1,$K56-1,9,1,1)</f>
        <v>30</v>
      </c>
      <c r="AB56">
        <f ca="1">OFFSET(rapports!$A$1,$K56-1,10,1,1)</f>
        <v>29</v>
      </c>
      <c r="AC56" s="4">
        <f t="shared" si="8"/>
        <v>0.267538644470868</v>
      </c>
      <c r="AD56">
        <f ca="1">IF($C56=5,OFFSET(rapports!$A$1,$K56-1,11,1,1),"--")</f>
        <v>39</v>
      </c>
      <c r="AE56">
        <f ca="1">IF($C56=5,OFFSET(rapports!$A$1,$K56-1,12,1,1),"--")</f>
        <v>31</v>
      </c>
      <c r="AF56" s="4">
        <f t="shared" si="9"/>
        <v>0.3253615127919911</v>
      </c>
    </row>
    <row r="57" spans="1:32" ht="12.75">
      <c r="A57" t="s">
        <v>94</v>
      </c>
      <c r="C57">
        <v>5</v>
      </c>
      <c r="D57">
        <v>6</v>
      </c>
      <c r="E57">
        <f ca="1">OFFSET(Différentiels!$A$1,$D57+4,1,1,1)</f>
        <v>17</v>
      </c>
      <c r="F57">
        <f ca="1">OFFSET(Différentiels!$A$1,$D57+4,2,1,1)</f>
        <v>56</v>
      </c>
      <c r="G57">
        <v>2</v>
      </c>
      <c r="H57" s="58">
        <f ca="1">OFFSET(Tachy!$A$1,$G57+4,1,1,1)</f>
        <v>21</v>
      </c>
      <c r="I57" s="58">
        <f ca="1">OFFSET(Tachy!$A$1,$G57+4,2,1,1)</f>
        <v>20</v>
      </c>
      <c r="K57">
        <v>14</v>
      </c>
      <c r="N57" t="str">
        <f ca="1">OFFSET(rapports!$A$1,$K57-1,0,1,1)</f>
        <v>JB1E</v>
      </c>
      <c r="O57">
        <f ca="1">OFFSET(rapports!$A$1,$K57-1,1,1,1)</f>
        <v>11</v>
      </c>
      <c r="P57">
        <f ca="1">OFFSET(rapports!$A$1,$K57-1,2,1,1)</f>
        <v>-39</v>
      </c>
      <c r="Q57" s="4">
        <f t="shared" si="6"/>
        <v>-0.08562271062271062</v>
      </c>
      <c r="R57">
        <f ca="1">OFFSET(rapports!$A$1,$K57-1,3,1,1)</f>
        <v>11</v>
      </c>
      <c r="S57">
        <f ca="1">OFFSET(rapports!$A$1,$K57-1,4,1,1)</f>
        <v>41</v>
      </c>
      <c r="T57" s="4">
        <f t="shared" si="10"/>
        <v>0.08144599303135888</v>
      </c>
      <c r="U57">
        <f ca="1">OFFSET(rapports!$A$1,$K57-1,5,1,1)</f>
        <v>21</v>
      </c>
      <c r="V57">
        <f ca="1">OFFSET(rapports!$A$1,$K57-1,6,1,1)</f>
        <v>43</v>
      </c>
      <c r="W57" s="4">
        <f t="shared" si="7"/>
        <v>0.14825581395348839</v>
      </c>
      <c r="X57">
        <f ca="1">OFFSET(rapports!$A$1,$K57-1,7,1,1)</f>
        <v>28</v>
      </c>
      <c r="Y57">
        <f ca="1">OFFSET(rapports!$A$1,$K57-1,8,1,1)</f>
        <v>37</v>
      </c>
      <c r="Z57" s="4">
        <f t="shared" si="11"/>
        <v>0.22972972972972974</v>
      </c>
      <c r="AA57">
        <f ca="1">OFFSET(rapports!$A$1,$K57-1,9,1,1)</f>
        <v>30</v>
      </c>
      <c r="AB57">
        <f ca="1">OFFSET(rapports!$A$1,$K57-1,10,1,1)</f>
        <v>29</v>
      </c>
      <c r="AC57" s="4">
        <f t="shared" si="8"/>
        <v>0.3140394088669951</v>
      </c>
      <c r="AD57">
        <f ca="1">IF($C57=5,OFFSET(rapports!$A$1,$K57-1,11,1,1),"--")</f>
        <v>39</v>
      </c>
      <c r="AE57">
        <f ca="1">IF($C57=5,OFFSET(rapports!$A$1,$K57-1,12,1,1),"--")</f>
        <v>31</v>
      </c>
      <c r="AF57" s="4">
        <f t="shared" si="9"/>
        <v>0.38191244239631333</v>
      </c>
    </row>
    <row r="58" spans="1:32" ht="12.75">
      <c r="A58" t="s">
        <v>95</v>
      </c>
      <c r="C58">
        <v>5</v>
      </c>
      <c r="D58">
        <v>8</v>
      </c>
      <c r="E58">
        <f ca="1">OFFSET(Différentiels!$A$1,$D58+4,1,1,1)</f>
        <v>15</v>
      </c>
      <c r="F58">
        <f ca="1">OFFSET(Différentiels!$A$1,$D58+4,2,1,1)</f>
        <v>61</v>
      </c>
      <c r="G58">
        <v>1</v>
      </c>
      <c r="H58" s="58">
        <f ca="1">OFFSET(Tachy!$A$1,$G58+4,1,1,1)</f>
        <v>21</v>
      </c>
      <c r="I58" s="58">
        <f ca="1">OFFSET(Tachy!$A$1,$G58+4,2,1,1)</f>
        <v>19</v>
      </c>
      <c r="K58">
        <v>14</v>
      </c>
      <c r="N58" t="str">
        <f ca="1">OFFSET(rapports!$A$1,$K58-1,0,1,1)</f>
        <v>JB1E</v>
      </c>
      <c r="O58">
        <f ca="1">OFFSET(rapports!$A$1,$K58-1,1,1,1)</f>
        <v>11</v>
      </c>
      <c r="P58">
        <f ca="1">OFFSET(rapports!$A$1,$K58-1,2,1,1)</f>
        <v>-39</v>
      </c>
      <c r="Q58" s="4">
        <f t="shared" si="6"/>
        <v>-0.06935687263556116</v>
      </c>
      <c r="R58">
        <f ca="1">OFFSET(rapports!$A$1,$K58-1,3,1,1)</f>
        <v>11</v>
      </c>
      <c r="S58">
        <f ca="1">OFFSET(rapports!$A$1,$K58-1,4,1,1)</f>
        <v>41</v>
      </c>
      <c r="T58" s="4">
        <f t="shared" si="10"/>
        <v>0.06597361055577769</v>
      </c>
      <c r="U58">
        <f ca="1">OFFSET(rapports!$A$1,$K58-1,5,1,1)</f>
        <v>21</v>
      </c>
      <c r="V58">
        <f ca="1">OFFSET(rapports!$A$1,$K58-1,6,1,1)</f>
        <v>43</v>
      </c>
      <c r="W58" s="4">
        <f t="shared" si="7"/>
        <v>0.12009149828440716</v>
      </c>
      <c r="X58">
        <f ca="1">OFFSET(rapports!$A$1,$K58-1,7,1,1)</f>
        <v>28</v>
      </c>
      <c r="Y58">
        <f ca="1">OFFSET(rapports!$A$1,$K58-1,8,1,1)</f>
        <v>37</v>
      </c>
      <c r="Z58" s="4">
        <f t="shared" si="11"/>
        <v>0.18608772707133361</v>
      </c>
      <c r="AA58">
        <f ca="1">OFFSET(rapports!$A$1,$K58-1,9,1,1)</f>
        <v>30</v>
      </c>
      <c r="AB58">
        <f ca="1">OFFSET(rapports!$A$1,$K58-1,10,1,1)</f>
        <v>29</v>
      </c>
      <c r="AC58" s="4">
        <f t="shared" si="8"/>
        <v>0.25438100621820237</v>
      </c>
      <c r="AD58">
        <f ca="1">IF($C58=5,OFFSET(rapports!$A$1,$K58-1,11,1,1),"--")</f>
        <v>39</v>
      </c>
      <c r="AE58">
        <f ca="1">IF($C58=5,OFFSET(rapports!$A$1,$K58-1,12,1,1),"--")</f>
        <v>31</v>
      </c>
      <c r="AF58" s="4">
        <f t="shared" si="9"/>
        <v>0.3093601269169751</v>
      </c>
    </row>
    <row r="59" spans="1:32" ht="12.75">
      <c r="A59" t="s">
        <v>96</v>
      </c>
      <c r="C59">
        <v>5</v>
      </c>
      <c r="D59">
        <v>1</v>
      </c>
      <c r="E59">
        <f ca="1">OFFSET(Différentiels!$A$1,$D59+4,1,1,1)</f>
        <v>15</v>
      </c>
      <c r="F59">
        <f ca="1">OFFSET(Différentiels!$A$1,$D59+4,2,1,1)</f>
        <v>58</v>
      </c>
      <c r="G59">
        <v>1</v>
      </c>
      <c r="H59" s="58">
        <f ca="1">OFFSET(Tachy!$A$1,$G59+4,1,1,1)</f>
        <v>21</v>
      </c>
      <c r="I59" s="58">
        <f ca="1">OFFSET(Tachy!$A$1,$G59+4,2,1,1)</f>
        <v>19</v>
      </c>
      <c r="K59">
        <v>14</v>
      </c>
      <c r="N59" t="str">
        <f ca="1">OFFSET(rapports!$A$1,$K59-1,0,1,1)</f>
        <v>JB1E</v>
      </c>
      <c r="O59">
        <f ca="1">OFFSET(rapports!$A$1,$K59-1,1,1,1)</f>
        <v>11</v>
      </c>
      <c r="P59">
        <f ca="1">OFFSET(rapports!$A$1,$K59-1,2,1,1)</f>
        <v>-39</v>
      </c>
      <c r="Q59" s="4">
        <f t="shared" si="6"/>
        <v>-0.07294429708222812</v>
      </c>
      <c r="R59">
        <f ca="1">OFFSET(rapports!$A$1,$K59-1,3,1,1)</f>
        <v>11</v>
      </c>
      <c r="S59">
        <f ca="1">OFFSET(rapports!$A$1,$K59-1,4,1,1)</f>
        <v>41</v>
      </c>
      <c r="T59" s="4">
        <f t="shared" si="10"/>
        <v>0.06938603868797308</v>
      </c>
      <c r="U59">
        <f ca="1">OFFSET(rapports!$A$1,$K59-1,5,1,1)</f>
        <v>21</v>
      </c>
      <c r="V59">
        <f ca="1">OFFSET(rapports!$A$1,$K59-1,6,1,1)</f>
        <v>43</v>
      </c>
      <c r="W59" s="4">
        <f t="shared" si="7"/>
        <v>0.12630312750601444</v>
      </c>
      <c r="X59">
        <f ca="1">OFFSET(rapports!$A$1,$K59-1,7,1,1)</f>
        <v>28</v>
      </c>
      <c r="Y59">
        <f ca="1">OFFSET(rapports!$A$1,$K59-1,8,1,1)</f>
        <v>37</v>
      </c>
      <c r="Z59" s="4">
        <f t="shared" si="11"/>
        <v>0.195712954333644</v>
      </c>
      <c r="AA59">
        <f ca="1">OFFSET(rapports!$A$1,$K59-1,9,1,1)</f>
        <v>30</v>
      </c>
      <c r="AB59">
        <f ca="1">OFFSET(rapports!$A$1,$K59-1,10,1,1)</f>
        <v>29</v>
      </c>
      <c r="AC59" s="4">
        <f t="shared" si="8"/>
        <v>0.267538644470868</v>
      </c>
      <c r="AD59">
        <f ca="1">IF($C59=5,OFFSET(rapports!$A$1,$K59-1,11,1,1),"--")</f>
        <v>39</v>
      </c>
      <c r="AE59">
        <f ca="1">IF($C59=5,OFFSET(rapports!$A$1,$K59-1,12,1,1),"--")</f>
        <v>31</v>
      </c>
      <c r="AF59" s="4">
        <f t="shared" si="9"/>
        <v>0.3253615127919911</v>
      </c>
    </row>
    <row r="60" spans="1:32" ht="12.75">
      <c r="A60" t="s">
        <v>97</v>
      </c>
      <c r="C60">
        <v>5</v>
      </c>
      <c r="D60">
        <v>4</v>
      </c>
      <c r="E60">
        <f ca="1">OFFSET(Différentiels!$A$1,$D60+4,1,1,1)</f>
        <v>16</v>
      </c>
      <c r="F60">
        <f ca="1">OFFSET(Différentiels!$A$1,$D60+4,2,1,1)</f>
        <v>57</v>
      </c>
      <c r="G60">
        <v>2</v>
      </c>
      <c r="H60" s="58">
        <f ca="1">OFFSET(Tachy!$A$1,$G60+4,1,1,1)</f>
        <v>21</v>
      </c>
      <c r="I60" s="58">
        <f ca="1">OFFSET(Tachy!$A$1,$G60+4,2,1,1)</f>
        <v>20</v>
      </c>
      <c r="K60">
        <v>14</v>
      </c>
      <c r="N60" t="str">
        <f ca="1">OFFSET(rapports!$A$1,$K60-1,0,1,1)</f>
        <v>JB1E</v>
      </c>
      <c r="O60">
        <f ca="1">OFFSET(rapports!$A$1,$K60-1,1,1,1)</f>
        <v>11</v>
      </c>
      <c r="P60">
        <f ca="1">OFFSET(rapports!$A$1,$K60-1,2,1,1)</f>
        <v>-39</v>
      </c>
      <c r="Q60" s="4">
        <f t="shared" si="6"/>
        <v>-0.07917228969860549</v>
      </c>
      <c r="R60">
        <f ca="1">OFFSET(rapports!$A$1,$K60-1,3,1,1)</f>
        <v>11</v>
      </c>
      <c r="S60">
        <f ca="1">OFFSET(rapports!$A$1,$K60-1,4,1,1)</f>
        <v>41</v>
      </c>
      <c r="T60" s="4">
        <f t="shared" si="10"/>
        <v>0.07531022678647839</v>
      </c>
      <c r="U60">
        <f ca="1">OFFSET(rapports!$A$1,$K60-1,5,1,1)</f>
        <v>21</v>
      </c>
      <c r="V60">
        <f ca="1">OFFSET(rapports!$A$1,$K60-1,6,1,1)</f>
        <v>43</v>
      </c>
      <c r="W60" s="4">
        <f t="shared" si="7"/>
        <v>0.13708690330477355</v>
      </c>
      <c r="X60">
        <f ca="1">OFFSET(rapports!$A$1,$K60-1,7,1,1)</f>
        <v>28</v>
      </c>
      <c r="Y60">
        <f ca="1">OFFSET(rapports!$A$1,$K60-1,8,1,1)</f>
        <v>37</v>
      </c>
      <c r="Z60" s="4">
        <f t="shared" si="11"/>
        <v>0.2124229492650545</v>
      </c>
      <c r="AA60">
        <f ca="1">OFFSET(rapports!$A$1,$K60-1,9,1,1)</f>
        <v>30</v>
      </c>
      <c r="AB60">
        <f ca="1">OFFSET(rapports!$A$1,$K60-1,10,1,1)</f>
        <v>29</v>
      </c>
      <c r="AC60" s="4">
        <f t="shared" si="8"/>
        <v>0.2903811252268602</v>
      </c>
      <c r="AD60">
        <f ca="1">IF($C60=5,OFFSET(rapports!$A$1,$K60-1,11,1,1),"--")</f>
        <v>39</v>
      </c>
      <c r="AE60">
        <f ca="1">IF($C60=5,OFFSET(rapports!$A$1,$K60-1,12,1,1),"--")</f>
        <v>31</v>
      </c>
      <c r="AF60" s="4">
        <f t="shared" si="9"/>
        <v>0.3531409168081494</v>
      </c>
    </row>
    <row r="61" spans="1:32" ht="12.75">
      <c r="A61" t="s">
        <v>98</v>
      </c>
      <c r="C61">
        <v>5</v>
      </c>
      <c r="D61">
        <v>8</v>
      </c>
      <c r="E61">
        <f ca="1">OFFSET(Différentiels!$A$1,$D61+4,1,1,1)</f>
        <v>15</v>
      </c>
      <c r="F61">
        <f ca="1">OFFSET(Différentiels!$A$1,$D61+4,2,1,1)</f>
        <v>61</v>
      </c>
      <c r="G61">
        <v>1</v>
      </c>
      <c r="H61" s="58">
        <f ca="1">OFFSET(Tachy!$A$1,$G61+4,1,1,1)</f>
        <v>21</v>
      </c>
      <c r="I61" s="58">
        <f ca="1">OFFSET(Tachy!$A$1,$G61+4,2,1,1)</f>
        <v>19</v>
      </c>
      <c r="K61">
        <v>14</v>
      </c>
      <c r="N61" t="str">
        <f ca="1">OFFSET(rapports!$A$1,$K61-1,0,1,1)</f>
        <v>JB1E</v>
      </c>
      <c r="O61">
        <f ca="1">OFFSET(rapports!$A$1,$K61-1,1,1,1)</f>
        <v>11</v>
      </c>
      <c r="P61">
        <f ca="1">OFFSET(rapports!$A$1,$K61-1,2,1,1)</f>
        <v>-39</v>
      </c>
      <c r="Q61" s="4">
        <f t="shared" si="6"/>
        <v>-0.06935687263556116</v>
      </c>
      <c r="R61">
        <f ca="1">OFFSET(rapports!$A$1,$K61-1,3,1,1)</f>
        <v>11</v>
      </c>
      <c r="S61">
        <f ca="1">OFFSET(rapports!$A$1,$K61-1,4,1,1)</f>
        <v>41</v>
      </c>
      <c r="T61" s="4">
        <f t="shared" si="10"/>
        <v>0.06597361055577769</v>
      </c>
      <c r="U61">
        <f ca="1">OFFSET(rapports!$A$1,$K61-1,5,1,1)</f>
        <v>21</v>
      </c>
      <c r="V61">
        <f ca="1">OFFSET(rapports!$A$1,$K61-1,6,1,1)</f>
        <v>43</v>
      </c>
      <c r="W61" s="4">
        <f t="shared" si="7"/>
        <v>0.12009149828440716</v>
      </c>
      <c r="X61">
        <f ca="1">OFFSET(rapports!$A$1,$K61-1,7,1,1)</f>
        <v>28</v>
      </c>
      <c r="Y61">
        <f ca="1">OFFSET(rapports!$A$1,$K61-1,8,1,1)</f>
        <v>37</v>
      </c>
      <c r="Z61" s="4">
        <f t="shared" si="11"/>
        <v>0.18608772707133361</v>
      </c>
      <c r="AA61">
        <f ca="1">OFFSET(rapports!$A$1,$K61-1,9,1,1)</f>
        <v>30</v>
      </c>
      <c r="AB61">
        <f ca="1">OFFSET(rapports!$A$1,$K61-1,10,1,1)</f>
        <v>29</v>
      </c>
      <c r="AC61" s="4">
        <f t="shared" si="8"/>
        <v>0.25438100621820237</v>
      </c>
      <c r="AD61">
        <f ca="1">IF($C61=5,OFFSET(rapports!$A$1,$K61-1,11,1,1),"--")</f>
        <v>39</v>
      </c>
      <c r="AE61">
        <f ca="1">IF($C61=5,OFFSET(rapports!$A$1,$K61-1,12,1,1),"--")</f>
        <v>31</v>
      </c>
      <c r="AF61" s="4">
        <f t="shared" si="9"/>
        <v>0.3093601269169751</v>
      </c>
    </row>
    <row r="62" spans="1:32" ht="12.75">
      <c r="A62" t="s">
        <v>99</v>
      </c>
      <c r="C62">
        <v>5</v>
      </c>
      <c r="D62">
        <v>5</v>
      </c>
      <c r="E62">
        <f ca="1">OFFSET(Différentiels!$A$1,$D62+4,1,1,1)</f>
        <v>14</v>
      </c>
      <c r="F62">
        <f ca="1">OFFSET(Différentiels!$A$1,$D62+4,2,1,1)</f>
        <v>63</v>
      </c>
      <c r="G62">
        <v>1</v>
      </c>
      <c r="H62" s="58">
        <f ca="1">OFFSET(Tachy!$A$1,$G62+4,1,1,1)</f>
        <v>21</v>
      </c>
      <c r="I62" s="58">
        <f ca="1">OFFSET(Tachy!$A$1,$G62+4,2,1,1)</f>
        <v>19</v>
      </c>
      <c r="K62">
        <v>14</v>
      </c>
      <c r="N62" t="str">
        <f ca="1">OFFSET(rapports!$A$1,$K62-1,0,1,1)</f>
        <v>JB1E</v>
      </c>
      <c r="O62">
        <f ca="1">OFFSET(rapports!$A$1,$K62-1,1,1,1)</f>
        <v>11</v>
      </c>
      <c r="P62">
        <f ca="1">OFFSET(rapports!$A$1,$K62-1,2,1,1)</f>
        <v>-39</v>
      </c>
      <c r="Q62" s="4">
        <f t="shared" si="6"/>
        <v>-0.06267806267806268</v>
      </c>
      <c r="R62">
        <f ca="1">OFFSET(rapports!$A$1,$K62-1,3,1,1)</f>
        <v>11</v>
      </c>
      <c r="S62">
        <f ca="1">OFFSET(rapports!$A$1,$K62-1,4,1,1)</f>
        <v>41</v>
      </c>
      <c r="T62" s="4">
        <f t="shared" si="10"/>
        <v>0.059620596205962065</v>
      </c>
      <c r="U62">
        <f ca="1">OFFSET(rapports!$A$1,$K62-1,5,1,1)</f>
        <v>21</v>
      </c>
      <c r="V62">
        <f ca="1">OFFSET(rapports!$A$1,$K62-1,6,1,1)</f>
        <v>43</v>
      </c>
      <c r="W62" s="4">
        <f t="shared" si="7"/>
        <v>0.10852713178294575</v>
      </c>
      <c r="X62">
        <f ca="1">OFFSET(rapports!$A$1,$K62-1,7,1,1)</f>
        <v>28</v>
      </c>
      <c r="Y62">
        <f ca="1">OFFSET(rapports!$A$1,$K62-1,8,1,1)</f>
        <v>37</v>
      </c>
      <c r="Z62" s="4">
        <f t="shared" si="11"/>
        <v>0.16816816816816818</v>
      </c>
      <c r="AA62">
        <f ca="1">OFFSET(rapports!$A$1,$K62-1,9,1,1)</f>
        <v>30</v>
      </c>
      <c r="AB62">
        <f ca="1">OFFSET(rapports!$A$1,$K62-1,10,1,1)</f>
        <v>29</v>
      </c>
      <c r="AC62" s="4">
        <f t="shared" si="8"/>
        <v>0.22988505747126436</v>
      </c>
      <c r="AD62">
        <f ca="1">IF($C62=5,OFFSET(rapports!$A$1,$K62-1,11,1,1),"--")</f>
        <v>39</v>
      </c>
      <c r="AE62">
        <f ca="1">IF($C62=5,OFFSET(rapports!$A$1,$K62-1,12,1,1),"--")</f>
        <v>31</v>
      </c>
      <c r="AF62" s="4">
        <f t="shared" si="9"/>
        <v>0.27956989247311825</v>
      </c>
    </row>
    <row r="63" spans="1:32" ht="12.75">
      <c r="A63" t="s">
        <v>100</v>
      </c>
      <c r="C63">
        <v>5</v>
      </c>
      <c r="D63">
        <v>4</v>
      </c>
      <c r="E63">
        <f ca="1">OFFSET(Différentiels!$A$1,$D63+4,1,1,1)</f>
        <v>16</v>
      </c>
      <c r="F63">
        <f ca="1">OFFSET(Différentiels!$A$1,$D63+4,2,1,1)</f>
        <v>57</v>
      </c>
      <c r="G63">
        <v>1</v>
      </c>
      <c r="H63" s="58">
        <f ca="1">OFFSET(Tachy!$A$1,$G63+4,1,1,1)</f>
        <v>21</v>
      </c>
      <c r="I63" s="58">
        <f ca="1">OFFSET(Tachy!$A$1,$G63+4,2,1,1)</f>
        <v>19</v>
      </c>
      <c r="K63">
        <v>14</v>
      </c>
      <c r="N63" t="str">
        <f ca="1">OFFSET(rapports!$A$1,$K63-1,0,1,1)</f>
        <v>JB1E</v>
      </c>
      <c r="O63">
        <f ca="1">OFFSET(rapports!$A$1,$K63-1,1,1,1)</f>
        <v>11</v>
      </c>
      <c r="P63">
        <f ca="1">OFFSET(rapports!$A$1,$K63-1,2,1,1)</f>
        <v>-39</v>
      </c>
      <c r="Q63" s="4">
        <f t="shared" si="6"/>
        <v>-0.07917228969860549</v>
      </c>
      <c r="R63">
        <f ca="1">OFFSET(rapports!$A$1,$K63-1,3,1,1)</f>
        <v>11</v>
      </c>
      <c r="S63">
        <f ca="1">OFFSET(rapports!$A$1,$K63-1,4,1,1)</f>
        <v>41</v>
      </c>
      <c r="T63" s="4">
        <f t="shared" si="10"/>
        <v>0.07531022678647839</v>
      </c>
      <c r="U63">
        <f ca="1">OFFSET(rapports!$A$1,$K63-1,5,1,1)</f>
        <v>21</v>
      </c>
      <c r="V63">
        <f ca="1">OFFSET(rapports!$A$1,$K63-1,6,1,1)</f>
        <v>43</v>
      </c>
      <c r="W63" s="4">
        <f t="shared" si="7"/>
        <v>0.13708690330477355</v>
      </c>
      <c r="X63">
        <f ca="1">OFFSET(rapports!$A$1,$K63-1,7,1,1)</f>
        <v>28</v>
      </c>
      <c r="Y63">
        <f ca="1">OFFSET(rapports!$A$1,$K63-1,8,1,1)</f>
        <v>37</v>
      </c>
      <c r="Z63" s="4">
        <f t="shared" si="11"/>
        <v>0.2124229492650545</v>
      </c>
      <c r="AA63">
        <f ca="1">OFFSET(rapports!$A$1,$K63-1,9,1,1)</f>
        <v>30</v>
      </c>
      <c r="AB63">
        <f ca="1">OFFSET(rapports!$A$1,$K63-1,10,1,1)</f>
        <v>29</v>
      </c>
      <c r="AC63" s="4">
        <f t="shared" si="8"/>
        <v>0.2903811252268602</v>
      </c>
      <c r="AD63">
        <f ca="1">IF($C63=5,OFFSET(rapports!$A$1,$K63-1,11,1,1),"--")</f>
        <v>39</v>
      </c>
      <c r="AE63">
        <f ca="1">IF($C63=5,OFFSET(rapports!$A$1,$K63-1,12,1,1),"--")</f>
        <v>31</v>
      </c>
      <c r="AF63" s="4">
        <f t="shared" si="9"/>
        <v>0.3531409168081494</v>
      </c>
    </row>
    <row r="64" spans="1:32" ht="12.75">
      <c r="A64" t="s">
        <v>101</v>
      </c>
      <c r="C64">
        <v>5</v>
      </c>
      <c r="D64">
        <v>7</v>
      </c>
      <c r="E64">
        <f ca="1">OFFSET(Différentiels!$A$1,$D64+4,1,1,1)</f>
        <v>16</v>
      </c>
      <c r="F64">
        <f ca="1">OFFSET(Différentiels!$A$1,$D64+4,2,1,1)</f>
        <v>55</v>
      </c>
      <c r="G64">
        <v>2</v>
      </c>
      <c r="H64" s="58">
        <f ca="1">OFFSET(Tachy!$A$1,$G64+4,1,1,1)</f>
        <v>21</v>
      </c>
      <c r="I64" s="58">
        <f ca="1">OFFSET(Tachy!$A$1,$G64+4,2,1,1)</f>
        <v>20</v>
      </c>
      <c r="K64">
        <v>14</v>
      </c>
      <c r="N64" t="str">
        <f ca="1">OFFSET(rapports!$A$1,$K64-1,0,1,1)</f>
        <v>JB1E</v>
      </c>
      <c r="O64">
        <f ca="1">OFFSET(rapports!$A$1,$K64-1,1,1,1)</f>
        <v>11</v>
      </c>
      <c r="P64">
        <f ca="1">OFFSET(rapports!$A$1,$K64-1,2,1,1)</f>
        <v>-39</v>
      </c>
      <c r="Q64" s="4">
        <f t="shared" si="6"/>
        <v>-0.08205128205128205</v>
      </c>
      <c r="R64">
        <f ca="1">OFFSET(rapports!$A$1,$K64-1,3,1,1)</f>
        <v>11</v>
      </c>
      <c r="S64">
        <f ca="1">OFFSET(rapports!$A$1,$K64-1,4,1,1)</f>
        <v>41</v>
      </c>
      <c r="T64" s="4">
        <f t="shared" si="10"/>
        <v>0.07804878048780488</v>
      </c>
      <c r="U64">
        <f ca="1">OFFSET(rapports!$A$1,$K64-1,5,1,1)</f>
        <v>21</v>
      </c>
      <c r="V64">
        <f ca="1">OFFSET(rapports!$A$1,$K64-1,6,1,1)</f>
        <v>43</v>
      </c>
      <c r="W64" s="4">
        <f t="shared" si="7"/>
        <v>0.14207188160676534</v>
      </c>
      <c r="X64">
        <f ca="1">OFFSET(rapports!$A$1,$K64-1,7,1,1)</f>
        <v>28</v>
      </c>
      <c r="Y64">
        <f ca="1">OFFSET(rapports!$A$1,$K64-1,8,1,1)</f>
        <v>37</v>
      </c>
      <c r="Z64" s="4">
        <f t="shared" si="11"/>
        <v>0.22014742014742011</v>
      </c>
      <c r="AA64">
        <f ca="1">OFFSET(rapports!$A$1,$K64-1,9,1,1)</f>
        <v>30</v>
      </c>
      <c r="AB64">
        <f ca="1">OFFSET(rapports!$A$1,$K64-1,10,1,1)</f>
        <v>29</v>
      </c>
      <c r="AC64" s="4">
        <f t="shared" si="8"/>
        <v>0.3009404388714733</v>
      </c>
      <c r="AD64">
        <f ca="1">IF($C64=5,OFFSET(rapports!$A$1,$K64-1,11,1,1),"--")</f>
        <v>39</v>
      </c>
      <c r="AE64">
        <f ca="1">IF($C64=5,OFFSET(rapports!$A$1,$K64-1,12,1,1),"--")</f>
        <v>31</v>
      </c>
      <c r="AF64" s="4">
        <f t="shared" si="9"/>
        <v>0.3659824046920821</v>
      </c>
    </row>
    <row r="65" spans="1:32" ht="12.75">
      <c r="A65" t="s">
        <v>102</v>
      </c>
      <c r="C65">
        <v>5</v>
      </c>
      <c r="D65">
        <v>8</v>
      </c>
      <c r="E65">
        <f ca="1">OFFSET(Différentiels!$A$1,$D65+4,1,1,1)</f>
        <v>15</v>
      </c>
      <c r="F65">
        <f ca="1">OFFSET(Différentiels!$A$1,$D65+4,2,1,1)</f>
        <v>61</v>
      </c>
      <c r="G65">
        <v>2</v>
      </c>
      <c r="H65" s="58">
        <f ca="1">OFFSET(Tachy!$A$1,$G65+4,1,1,1)</f>
        <v>21</v>
      </c>
      <c r="I65" s="58">
        <f ca="1">OFFSET(Tachy!$A$1,$G65+4,2,1,1)</f>
        <v>20</v>
      </c>
      <c r="K65">
        <v>14</v>
      </c>
      <c r="N65" t="str">
        <f ca="1">OFFSET(rapports!$A$1,$K65-1,0,1,1)</f>
        <v>JB1E</v>
      </c>
      <c r="O65">
        <f ca="1">OFFSET(rapports!$A$1,$K65-1,1,1,1)</f>
        <v>11</v>
      </c>
      <c r="P65">
        <f ca="1">OFFSET(rapports!$A$1,$K65-1,2,1,1)</f>
        <v>-39</v>
      </c>
      <c r="Q65" s="4">
        <f t="shared" si="6"/>
        <v>-0.06935687263556116</v>
      </c>
      <c r="R65">
        <f ca="1">OFFSET(rapports!$A$1,$K65-1,3,1,1)</f>
        <v>11</v>
      </c>
      <c r="S65">
        <f ca="1">OFFSET(rapports!$A$1,$K65-1,4,1,1)</f>
        <v>41</v>
      </c>
      <c r="T65" s="4">
        <f t="shared" si="10"/>
        <v>0.06597361055577769</v>
      </c>
      <c r="U65">
        <f ca="1">OFFSET(rapports!$A$1,$K65-1,5,1,1)</f>
        <v>21</v>
      </c>
      <c r="V65">
        <f ca="1">OFFSET(rapports!$A$1,$K65-1,6,1,1)</f>
        <v>43</v>
      </c>
      <c r="W65" s="4">
        <f t="shared" si="7"/>
        <v>0.12009149828440716</v>
      </c>
      <c r="X65">
        <f ca="1">OFFSET(rapports!$A$1,$K65-1,7,1,1)</f>
        <v>28</v>
      </c>
      <c r="Y65">
        <f ca="1">OFFSET(rapports!$A$1,$K65-1,8,1,1)</f>
        <v>37</v>
      </c>
      <c r="Z65" s="4">
        <f t="shared" si="11"/>
        <v>0.18608772707133361</v>
      </c>
      <c r="AA65">
        <f ca="1">OFFSET(rapports!$A$1,$K65-1,9,1,1)</f>
        <v>30</v>
      </c>
      <c r="AB65">
        <f ca="1">OFFSET(rapports!$A$1,$K65-1,10,1,1)</f>
        <v>29</v>
      </c>
      <c r="AC65" s="4">
        <f t="shared" si="8"/>
        <v>0.25438100621820237</v>
      </c>
      <c r="AD65">
        <f ca="1">IF($C65=5,OFFSET(rapports!$A$1,$K65-1,11,1,1),"--")</f>
        <v>39</v>
      </c>
      <c r="AE65">
        <f ca="1">IF($C65=5,OFFSET(rapports!$A$1,$K65-1,12,1,1),"--")</f>
        <v>31</v>
      </c>
      <c r="AF65" s="4">
        <f t="shared" si="9"/>
        <v>0.3093601269169751</v>
      </c>
    </row>
    <row r="66" spans="1:32" ht="12.75">
      <c r="A66" t="s">
        <v>103</v>
      </c>
      <c r="C66">
        <v>5</v>
      </c>
      <c r="D66">
        <v>6</v>
      </c>
      <c r="E66">
        <f ca="1">OFFSET(Différentiels!$A$1,$D66+4,1,1,1)</f>
        <v>17</v>
      </c>
      <c r="F66">
        <f ca="1">OFFSET(Différentiels!$A$1,$D66+4,2,1,1)</f>
        <v>56</v>
      </c>
      <c r="G66">
        <v>2</v>
      </c>
      <c r="H66" s="58">
        <f ca="1">OFFSET(Tachy!$A$1,$G66+4,1,1,1)</f>
        <v>21</v>
      </c>
      <c r="I66" s="58">
        <f ca="1">OFFSET(Tachy!$A$1,$G66+4,2,1,1)</f>
        <v>20</v>
      </c>
      <c r="K66">
        <v>14</v>
      </c>
      <c r="N66" t="str">
        <f ca="1">OFFSET(rapports!$A$1,$K66-1,0,1,1)</f>
        <v>JB1E</v>
      </c>
      <c r="O66">
        <f ca="1">OFFSET(rapports!$A$1,$K66-1,1,1,1)</f>
        <v>11</v>
      </c>
      <c r="P66">
        <f ca="1">OFFSET(rapports!$A$1,$K66-1,2,1,1)</f>
        <v>-39</v>
      </c>
      <c r="Q66" s="4">
        <f t="shared" si="6"/>
        <v>-0.08562271062271062</v>
      </c>
      <c r="R66">
        <f ca="1">OFFSET(rapports!$A$1,$K66-1,3,1,1)</f>
        <v>11</v>
      </c>
      <c r="S66">
        <f ca="1">OFFSET(rapports!$A$1,$K66-1,4,1,1)</f>
        <v>41</v>
      </c>
      <c r="T66" s="4">
        <f t="shared" si="10"/>
        <v>0.08144599303135888</v>
      </c>
      <c r="U66">
        <f ca="1">OFFSET(rapports!$A$1,$K66-1,5,1,1)</f>
        <v>21</v>
      </c>
      <c r="V66">
        <f ca="1">OFFSET(rapports!$A$1,$K66-1,6,1,1)</f>
        <v>43</v>
      </c>
      <c r="W66" s="4">
        <f t="shared" si="7"/>
        <v>0.14825581395348839</v>
      </c>
      <c r="X66">
        <f ca="1">OFFSET(rapports!$A$1,$K66-1,7,1,1)</f>
        <v>28</v>
      </c>
      <c r="Y66">
        <f ca="1">OFFSET(rapports!$A$1,$K66-1,8,1,1)</f>
        <v>37</v>
      </c>
      <c r="Z66" s="4">
        <f t="shared" si="11"/>
        <v>0.22972972972972974</v>
      </c>
      <c r="AA66">
        <f ca="1">OFFSET(rapports!$A$1,$K66-1,9,1,1)</f>
        <v>30</v>
      </c>
      <c r="AB66">
        <f ca="1">OFFSET(rapports!$A$1,$K66-1,10,1,1)</f>
        <v>29</v>
      </c>
      <c r="AC66" s="4">
        <f t="shared" si="8"/>
        <v>0.3140394088669951</v>
      </c>
      <c r="AD66">
        <f ca="1">IF($C66=5,OFFSET(rapports!$A$1,$K66-1,11,1,1),"--")</f>
        <v>39</v>
      </c>
      <c r="AE66">
        <f ca="1">IF($C66=5,OFFSET(rapports!$A$1,$K66-1,12,1,1),"--")</f>
        <v>31</v>
      </c>
      <c r="AF66" s="4">
        <f t="shared" si="9"/>
        <v>0.38191244239631333</v>
      </c>
    </row>
    <row r="67" spans="1:32" ht="12.75">
      <c r="A67" t="s">
        <v>104</v>
      </c>
      <c r="C67">
        <v>5</v>
      </c>
      <c r="D67">
        <v>4</v>
      </c>
      <c r="E67">
        <f ca="1">OFFSET(Différentiels!$A$1,$D67+4,1,1,1)</f>
        <v>16</v>
      </c>
      <c r="F67">
        <f ca="1">OFFSET(Différentiels!$A$1,$D67+4,2,1,1)</f>
        <v>57</v>
      </c>
      <c r="G67">
        <v>2</v>
      </c>
      <c r="H67" s="58">
        <f ca="1">OFFSET(Tachy!$A$1,$G67+4,1,1,1)</f>
        <v>21</v>
      </c>
      <c r="I67" s="58">
        <f ca="1">OFFSET(Tachy!$A$1,$G67+4,2,1,1)</f>
        <v>20</v>
      </c>
      <c r="K67">
        <v>14</v>
      </c>
      <c r="N67" t="str">
        <f ca="1">OFFSET(rapports!$A$1,$K67-1,0,1,1)</f>
        <v>JB1E</v>
      </c>
      <c r="O67">
        <f ca="1">OFFSET(rapports!$A$1,$K67-1,1,1,1)</f>
        <v>11</v>
      </c>
      <c r="P67">
        <f ca="1">OFFSET(rapports!$A$1,$K67-1,2,1,1)</f>
        <v>-39</v>
      </c>
      <c r="Q67" s="4">
        <f t="shared" si="6"/>
        <v>-0.07917228969860549</v>
      </c>
      <c r="R67">
        <f ca="1">OFFSET(rapports!$A$1,$K67-1,3,1,1)</f>
        <v>11</v>
      </c>
      <c r="S67">
        <f ca="1">OFFSET(rapports!$A$1,$K67-1,4,1,1)</f>
        <v>41</v>
      </c>
      <c r="T67" s="4">
        <f t="shared" si="10"/>
        <v>0.07531022678647839</v>
      </c>
      <c r="U67">
        <f ca="1">OFFSET(rapports!$A$1,$K67-1,5,1,1)</f>
        <v>21</v>
      </c>
      <c r="V67">
        <f ca="1">OFFSET(rapports!$A$1,$K67-1,6,1,1)</f>
        <v>43</v>
      </c>
      <c r="W67" s="4">
        <f t="shared" si="7"/>
        <v>0.13708690330477355</v>
      </c>
      <c r="X67">
        <f ca="1">OFFSET(rapports!$A$1,$K67-1,7,1,1)</f>
        <v>28</v>
      </c>
      <c r="Y67">
        <f ca="1">OFFSET(rapports!$A$1,$K67-1,8,1,1)</f>
        <v>37</v>
      </c>
      <c r="Z67" s="4">
        <f t="shared" si="11"/>
        <v>0.2124229492650545</v>
      </c>
      <c r="AA67">
        <f ca="1">OFFSET(rapports!$A$1,$K67-1,9,1,1)</f>
        <v>30</v>
      </c>
      <c r="AB67">
        <f ca="1">OFFSET(rapports!$A$1,$K67-1,10,1,1)</f>
        <v>29</v>
      </c>
      <c r="AC67" s="4">
        <f t="shared" si="8"/>
        <v>0.2903811252268602</v>
      </c>
      <c r="AD67">
        <f ca="1">IF($C67=5,OFFSET(rapports!$A$1,$K67-1,11,1,1),"--")</f>
        <v>39</v>
      </c>
      <c r="AE67">
        <f ca="1">IF($C67=5,OFFSET(rapports!$A$1,$K67-1,12,1,1),"--")</f>
        <v>31</v>
      </c>
      <c r="AF67" s="4">
        <f t="shared" si="9"/>
        <v>0.3531409168081494</v>
      </c>
    </row>
    <row r="68" spans="1:32" ht="12.75">
      <c r="A68" t="s">
        <v>105</v>
      </c>
      <c r="C68">
        <v>5</v>
      </c>
      <c r="D68">
        <v>2</v>
      </c>
      <c r="E68">
        <f ca="1">OFFSET(Différentiels!$A$1,$D68+4,1,1,1)</f>
        <v>14</v>
      </c>
      <c r="F68">
        <f ca="1">OFFSET(Différentiels!$A$1,$D68+4,2,1,1)</f>
        <v>59</v>
      </c>
      <c r="G68">
        <v>2</v>
      </c>
      <c r="H68" s="58">
        <f ca="1">OFFSET(Tachy!$A$1,$G68+4,1,1,1)</f>
        <v>21</v>
      </c>
      <c r="I68" s="58">
        <f ca="1">OFFSET(Tachy!$A$1,$G68+4,2,1,1)</f>
        <v>20</v>
      </c>
      <c r="K68">
        <v>14</v>
      </c>
      <c r="N68" t="str">
        <f ca="1">OFFSET(rapports!$A$1,$K68-1,0,1,1)</f>
        <v>JB1E</v>
      </c>
      <c r="O68">
        <f ca="1">OFFSET(rapports!$A$1,$K68-1,1,1,1)</f>
        <v>11</v>
      </c>
      <c r="P68">
        <f ca="1">OFFSET(rapports!$A$1,$K68-1,2,1,1)</f>
        <v>-39</v>
      </c>
      <c r="Q68" s="4">
        <f t="shared" si="6"/>
        <v>-0.06692742285962626</v>
      </c>
      <c r="R68">
        <f ca="1">OFFSET(rapports!$A$1,$K68-1,3,1,1)</f>
        <v>11</v>
      </c>
      <c r="S68">
        <f ca="1">OFFSET(rapports!$A$1,$K68-1,4,1,1)</f>
        <v>41</v>
      </c>
      <c r="T68" s="4">
        <f t="shared" si="10"/>
        <v>0.06366267052501035</v>
      </c>
      <c r="U68">
        <f ca="1">OFFSET(rapports!$A$1,$K68-1,5,1,1)</f>
        <v>21</v>
      </c>
      <c r="V68">
        <f ca="1">OFFSET(rapports!$A$1,$K68-1,6,1,1)</f>
        <v>43</v>
      </c>
      <c r="W68" s="4">
        <f t="shared" si="7"/>
        <v>0.11588490342924715</v>
      </c>
      <c r="X68">
        <f ca="1">OFFSET(rapports!$A$1,$K68-1,7,1,1)</f>
        <v>28</v>
      </c>
      <c r="Y68">
        <f ca="1">OFFSET(rapports!$A$1,$K68-1,8,1,1)</f>
        <v>37</v>
      </c>
      <c r="Z68" s="4">
        <f t="shared" si="11"/>
        <v>0.17956939990838297</v>
      </c>
      <c r="AA68">
        <f ca="1">OFFSET(rapports!$A$1,$K68-1,9,1,1)</f>
        <v>30</v>
      </c>
      <c r="AB68">
        <f ca="1">OFFSET(rapports!$A$1,$K68-1,10,1,1)</f>
        <v>29</v>
      </c>
      <c r="AC68" s="4">
        <f t="shared" si="8"/>
        <v>0.24547048509643482</v>
      </c>
      <c r="AD68">
        <f ca="1">IF($C68=5,OFFSET(rapports!$A$1,$K68-1,11,1,1),"--")</f>
        <v>39</v>
      </c>
      <c r="AE68">
        <f ca="1">IF($C68=5,OFFSET(rapports!$A$1,$K68-1,12,1,1),"--")</f>
        <v>31</v>
      </c>
      <c r="AF68" s="4">
        <f t="shared" si="9"/>
        <v>0.29852378348824493</v>
      </c>
    </row>
    <row r="69" spans="1:32" ht="12.75">
      <c r="A69" t="s">
        <v>106</v>
      </c>
      <c r="C69">
        <v>5</v>
      </c>
      <c r="D69">
        <v>2</v>
      </c>
      <c r="E69">
        <f ca="1">OFFSET(Différentiels!$A$1,$D69+4,1,1,1)</f>
        <v>14</v>
      </c>
      <c r="F69">
        <f ca="1">OFFSET(Différentiels!$A$1,$D69+4,2,1,1)</f>
        <v>59</v>
      </c>
      <c r="G69">
        <v>2</v>
      </c>
      <c r="H69" s="58">
        <f ca="1">OFFSET(Tachy!$A$1,$G69+4,1,1,1)</f>
        <v>21</v>
      </c>
      <c r="I69" s="58">
        <f ca="1">OFFSET(Tachy!$A$1,$G69+4,2,1,1)</f>
        <v>20</v>
      </c>
      <c r="K69">
        <v>15</v>
      </c>
      <c r="N69" t="str">
        <f ca="1">OFFSET(rapports!$A$1,$K69-1,0,1,1)</f>
        <v>JB1F</v>
      </c>
      <c r="O69">
        <f ca="1">OFFSET(rapports!$A$1,$K69-1,1,1,1)</f>
        <v>11</v>
      </c>
      <c r="P69">
        <f ca="1">OFFSET(rapports!$A$1,$K69-1,2,1,1)</f>
        <v>-39</v>
      </c>
      <c r="Q69" s="4">
        <f t="shared" si="6"/>
        <v>-0.06692742285962626</v>
      </c>
      <c r="R69">
        <f ca="1">OFFSET(rapports!$A$1,$K69-1,3,1,1)</f>
        <v>11</v>
      </c>
      <c r="S69">
        <f ca="1">OFFSET(rapports!$A$1,$K69-1,4,1,1)</f>
        <v>41</v>
      </c>
      <c r="T69" s="4">
        <f t="shared" si="10"/>
        <v>0.06366267052501035</v>
      </c>
      <c r="U69">
        <f ca="1">OFFSET(rapports!$A$1,$K69-1,5,1,1)</f>
        <v>22</v>
      </c>
      <c r="V69">
        <f ca="1">OFFSET(rapports!$A$1,$K69-1,6,1,1)</f>
        <v>41</v>
      </c>
      <c r="W69" s="4">
        <f t="shared" si="7"/>
        <v>0.1273253410500207</v>
      </c>
      <c r="X69">
        <f ca="1">OFFSET(rapports!$A$1,$K69-1,7,1,1)</f>
        <v>28</v>
      </c>
      <c r="Y69">
        <f ca="1">OFFSET(rapports!$A$1,$K69-1,8,1,1)</f>
        <v>37</v>
      </c>
      <c r="Z69" s="4">
        <f t="shared" si="11"/>
        <v>0.17956939990838297</v>
      </c>
      <c r="AA69">
        <f ca="1">OFFSET(rapports!$A$1,$K69-1,9,1,1)</f>
        <v>30</v>
      </c>
      <c r="AB69">
        <f ca="1">OFFSET(rapports!$A$1,$K69-1,10,1,1)</f>
        <v>29</v>
      </c>
      <c r="AC69" s="4">
        <f t="shared" si="8"/>
        <v>0.24547048509643482</v>
      </c>
      <c r="AD69">
        <f ca="1">IF($C69=5,OFFSET(rapports!$A$1,$K69-1,11,1,1),"--")</f>
        <v>41</v>
      </c>
      <c r="AE69">
        <f ca="1">IF($C69=5,OFFSET(rapports!$A$1,$K69-1,12,1,1),"--")</f>
        <v>31</v>
      </c>
      <c r="AF69" s="4">
        <f t="shared" si="9"/>
        <v>0.3138326954620011</v>
      </c>
    </row>
    <row r="70" spans="1:32" ht="12.75">
      <c r="A70" t="s">
        <v>107</v>
      </c>
      <c r="C70">
        <v>5</v>
      </c>
      <c r="D70">
        <v>8</v>
      </c>
      <c r="E70">
        <f ca="1">OFFSET(Différentiels!$A$1,$D70+4,1,1,1)</f>
        <v>15</v>
      </c>
      <c r="F70">
        <f ca="1">OFFSET(Différentiels!$A$1,$D70+4,2,1,1)</f>
        <v>61</v>
      </c>
      <c r="G70">
        <v>2</v>
      </c>
      <c r="H70" s="58">
        <f ca="1">OFFSET(Tachy!$A$1,$G70+4,1,1,1)</f>
        <v>21</v>
      </c>
      <c r="I70" s="58">
        <f ca="1">OFFSET(Tachy!$A$1,$G70+4,2,1,1)</f>
        <v>20</v>
      </c>
      <c r="K70">
        <v>15</v>
      </c>
      <c r="N70" t="str">
        <f ca="1">OFFSET(rapports!$A$1,$K70-1,0,1,1)</f>
        <v>JB1F</v>
      </c>
      <c r="O70">
        <f ca="1">OFFSET(rapports!$A$1,$K70-1,1,1,1)</f>
        <v>11</v>
      </c>
      <c r="P70">
        <f ca="1">OFFSET(rapports!$A$1,$K70-1,2,1,1)</f>
        <v>-39</v>
      </c>
      <c r="Q70" s="4">
        <f t="shared" si="6"/>
        <v>-0.06935687263556116</v>
      </c>
      <c r="R70">
        <f ca="1">OFFSET(rapports!$A$1,$K70-1,3,1,1)</f>
        <v>11</v>
      </c>
      <c r="S70">
        <f ca="1">OFFSET(rapports!$A$1,$K70-1,4,1,1)</f>
        <v>41</v>
      </c>
      <c r="T70" s="4">
        <f t="shared" si="10"/>
        <v>0.06597361055577769</v>
      </c>
      <c r="U70">
        <f ca="1">OFFSET(rapports!$A$1,$K70-1,5,1,1)</f>
        <v>22</v>
      </c>
      <c r="V70">
        <f ca="1">OFFSET(rapports!$A$1,$K70-1,6,1,1)</f>
        <v>41</v>
      </c>
      <c r="W70" s="4">
        <f t="shared" si="7"/>
        <v>0.13194722111155538</v>
      </c>
      <c r="X70">
        <f ca="1">OFFSET(rapports!$A$1,$K70-1,7,1,1)</f>
        <v>28</v>
      </c>
      <c r="Y70">
        <f ca="1">OFFSET(rapports!$A$1,$K70-1,8,1,1)</f>
        <v>37</v>
      </c>
      <c r="Z70" s="4">
        <f t="shared" si="11"/>
        <v>0.18608772707133361</v>
      </c>
      <c r="AA70">
        <f ca="1">OFFSET(rapports!$A$1,$K70-1,9,1,1)</f>
        <v>30</v>
      </c>
      <c r="AB70">
        <f ca="1">OFFSET(rapports!$A$1,$K70-1,10,1,1)</f>
        <v>29</v>
      </c>
      <c r="AC70" s="4">
        <f t="shared" si="8"/>
        <v>0.25438100621820237</v>
      </c>
      <c r="AD70">
        <f ca="1">IF($C70=5,OFFSET(rapports!$A$1,$K70-1,11,1,1),"--")</f>
        <v>41</v>
      </c>
      <c r="AE70">
        <f ca="1">IF($C70=5,OFFSET(rapports!$A$1,$K70-1,12,1,1),"--")</f>
        <v>31</v>
      </c>
      <c r="AF70" s="4">
        <f t="shared" si="9"/>
        <v>0.3252247488101534</v>
      </c>
    </row>
    <row r="71" spans="1:32" ht="12.75">
      <c r="A71" t="s">
        <v>108</v>
      </c>
      <c r="C71">
        <v>5</v>
      </c>
      <c r="D71">
        <v>4</v>
      </c>
      <c r="E71">
        <f ca="1">OFFSET(Différentiels!$A$1,$D71+4,1,1,1)</f>
        <v>16</v>
      </c>
      <c r="F71">
        <f ca="1">OFFSET(Différentiels!$A$1,$D71+4,2,1,1)</f>
        <v>57</v>
      </c>
      <c r="G71">
        <v>2</v>
      </c>
      <c r="H71" s="58">
        <f ca="1">OFFSET(Tachy!$A$1,$G71+4,1,1,1)</f>
        <v>21</v>
      </c>
      <c r="I71" s="58">
        <f ca="1">OFFSET(Tachy!$A$1,$G71+4,2,1,1)</f>
        <v>20</v>
      </c>
      <c r="K71">
        <v>14</v>
      </c>
      <c r="N71" t="str">
        <f ca="1">OFFSET(rapports!$A$1,$K71-1,0,1,1)</f>
        <v>JB1E</v>
      </c>
      <c r="O71">
        <f ca="1">OFFSET(rapports!$A$1,$K71-1,1,1,1)</f>
        <v>11</v>
      </c>
      <c r="P71">
        <f ca="1">OFFSET(rapports!$A$1,$K71-1,2,1,1)</f>
        <v>-39</v>
      </c>
      <c r="Q71" s="4">
        <f t="shared" si="6"/>
        <v>-0.07917228969860549</v>
      </c>
      <c r="R71">
        <f ca="1">OFFSET(rapports!$A$1,$K71-1,3,1,1)</f>
        <v>11</v>
      </c>
      <c r="S71">
        <f ca="1">OFFSET(rapports!$A$1,$K71-1,4,1,1)</f>
        <v>41</v>
      </c>
      <c r="T71" s="4">
        <f t="shared" si="10"/>
        <v>0.07531022678647839</v>
      </c>
      <c r="U71">
        <f ca="1">OFFSET(rapports!$A$1,$K71-1,5,1,1)</f>
        <v>21</v>
      </c>
      <c r="V71">
        <f ca="1">OFFSET(rapports!$A$1,$K71-1,6,1,1)</f>
        <v>43</v>
      </c>
      <c r="W71" s="4">
        <f t="shared" si="7"/>
        <v>0.13708690330477355</v>
      </c>
      <c r="X71">
        <f ca="1">OFFSET(rapports!$A$1,$K71-1,7,1,1)</f>
        <v>28</v>
      </c>
      <c r="Y71">
        <f ca="1">OFFSET(rapports!$A$1,$K71-1,8,1,1)</f>
        <v>37</v>
      </c>
      <c r="Z71" s="4">
        <f t="shared" si="11"/>
        <v>0.2124229492650545</v>
      </c>
      <c r="AA71">
        <f ca="1">OFFSET(rapports!$A$1,$K71-1,9,1,1)</f>
        <v>30</v>
      </c>
      <c r="AB71">
        <f ca="1">OFFSET(rapports!$A$1,$K71-1,10,1,1)</f>
        <v>29</v>
      </c>
      <c r="AC71" s="4">
        <f t="shared" si="8"/>
        <v>0.2903811252268602</v>
      </c>
      <c r="AD71">
        <f ca="1">IF($C71=5,OFFSET(rapports!$A$1,$K71-1,11,1,1),"--")</f>
        <v>39</v>
      </c>
      <c r="AE71">
        <f ca="1">IF($C71=5,OFFSET(rapports!$A$1,$K71-1,12,1,1),"--")</f>
        <v>31</v>
      </c>
      <c r="AF71" s="4">
        <f t="shared" si="9"/>
        <v>0.3531409168081494</v>
      </c>
    </row>
    <row r="72" spans="1:32" ht="12.75">
      <c r="A72" t="s">
        <v>109</v>
      </c>
      <c r="C72">
        <v>5</v>
      </c>
      <c r="D72">
        <v>1</v>
      </c>
      <c r="E72">
        <f ca="1">OFFSET(Différentiels!$A$1,$D72+4,1,1,1)</f>
        <v>15</v>
      </c>
      <c r="F72">
        <f ca="1">OFFSET(Différentiels!$A$1,$D72+4,2,1,1)</f>
        <v>58</v>
      </c>
      <c r="G72">
        <v>1</v>
      </c>
      <c r="H72" s="58">
        <f ca="1">OFFSET(Tachy!$A$1,$G72+4,1,1,1)</f>
        <v>21</v>
      </c>
      <c r="I72" s="58">
        <f ca="1">OFFSET(Tachy!$A$1,$G72+4,2,1,1)</f>
        <v>19</v>
      </c>
      <c r="K72">
        <v>14</v>
      </c>
      <c r="N72" t="str">
        <f ca="1">OFFSET(rapports!$A$1,$K72-1,0,1,1)</f>
        <v>JB1E</v>
      </c>
      <c r="O72">
        <f ca="1">OFFSET(rapports!$A$1,$K72-1,1,1,1)</f>
        <v>11</v>
      </c>
      <c r="P72">
        <f ca="1">OFFSET(rapports!$A$1,$K72-1,2,1,1)</f>
        <v>-39</v>
      </c>
      <c r="Q72" s="4">
        <f t="shared" si="6"/>
        <v>-0.07294429708222812</v>
      </c>
      <c r="R72">
        <f ca="1">OFFSET(rapports!$A$1,$K72-1,3,1,1)</f>
        <v>11</v>
      </c>
      <c r="S72">
        <f ca="1">OFFSET(rapports!$A$1,$K72-1,4,1,1)</f>
        <v>41</v>
      </c>
      <c r="T72" s="4">
        <f t="shared" si="10"/>
        <v>0.06938603868797308</v>
      </c>
      <c r="U72">
        <f ca="1">OFFSET(rapports!$A$1,$K72-1,5,1,1)</f>
        <v>21</v>
      </c>
      <c r="V72">
        <f ca="1">OFFSET(rapports!$A$1,$K72-1,6,1,1)</f>
        <v>43</v>
      </c>
      <c r="W72" s="4">
        <f t="shared" si="7"/>
        <v>0.12630312750601444</v>
      </c>
      <c r="X72">
        <f ca="1">OFFSET(rapports!$A$1,$K72-1,7,1,1)</f>
        <v>28</v>
      </c>
      <c r="Y72">
        <f ca="1">OFFSET(rapports!$A$1,$K72-1,8,1,1)</f>
        <v>37</v>
      </c>
      <c r="Z72" s="4">
        <f t="shared" si="11"/>
        <v>0.195712954333644</v>
      </c>
      <c r="AA72">
        <f ca="1">OFFSET(rapports!$A$1,$K72-1,9,1,1)</f>
        <v>30</v>
      </c>
      <c r="AB72">
        <f ca="1">OFFSET(rapports!$A$1,$K72-1,10,1,1)</f>
        <v>29</v>
      </c>
      <c r="AC72" s="4">
        <f t="shared" si="8"/>
        <v>0.267538644470868</v>
      </c>
      <c r="AD72">
        <f ca="1">IF($C72=5,OFFSET(rapports!$A$1,$K72-1,11,1,1),"--")</f>
        <v>39</v>
      </c>
      <c r="AE72">
        <f ca="1">IF($C72=5,OFFSET(rapports!$A$1,$K72-1,12,1,1),"--")</f>
        <v>31</v>
      </c>
      <c r="AF72" s="4">
        <f t="shared" si="9"/>
        <v>0.3253615127919911</v>
      </c>
    </row>
    <row r="73" spans="1:32" ht="12.75">
      <c r="A73" t="s">
        <v>110</v>
      </c>
      <c r="C73">
        <v>5</v>
      </c>
      <c r="D73">
        <v>2</v>
      </c>
      <c r="E73">
        <f ca="1">OFFSET(Différentiels!$A$1,$D73+4,1,1,1)</f>
        <v>14</v>
      </c>
      <c r="F73">
        <f ca="1">OFFSET(Différentiels!$A$1,$D73+4,2,1,1)</f>
        <v>59</v>
      </c>
      <c r="G73">
        <v>1</v>
      </c>
      <c r="H73" s="58">
        <f ca="1">OFFSET(Tachy!$A$1,$G73+4,1,1,1)</f>
        <v>21</v>
      </c>
      <c r="I73" s="58">
        <f ca="1">OFFSET(Tachy!$A$1,$G73+4,2,1,1)</f>
        <v>19</v>
      </c>
      <c r="K73">
        <v>15</v>
      </c>
      <c r="N73" t="str">
        <f ca="1">OFFSET(rapports!$A$1,$K73-1,0,1,1)</f>
        <v>JB1F</v>
      </c>
      <c r="O73">
        <f ca="1">OFFSET(rapports!$A$1,$K73-1,1,1,1)</f>
        <v>11</v>
      </c>
      <c r="P73">
        <f ca="1">OFFSET(rapports!$A$1,$K73-1,2,1,1)</f>
        <v>-39</v>
      </c>
      <c r="Q73" s="4">
        <f t="shared" si="6"/>
        <v>-0.06692742285962626</v>
      </c>
      <c r="R73">
        <f ca="1">OFFSET(rapports!$A$1,$K73-1,3,1,1)</f>
        <v>11</v>
      </c>
      <c r="S73">
        <f ca="1">OFFSET(rapports!$A$1,$K73-1,4,1,1)</f>
        <v>41</v>
      </c>
      <c r="T73" s="4">
        <f t="shared" si="10"/>
        <v>0.06366267052501035</v>
      </c>
      <c r="U73">
        <f ca="1">OFFSET(rapports!$A$1,$K73-1,5,1,1)</f>
        <v>22</v>
      </c>
      <c r="V73">
        <f ca="1">OFFSET(rapports!$A$1,$K73-1,6,1,1)</f>
        <v>41</v>
      </c>
      <c r="W73" s="4">
        <f t="shared" si="7"/>
        <v>0.1273253410500207</v>
      </c>
      <c r="X73">
        <f ca="1">OFFSET(rapports!$A$1,$K73-1,7,1,1)</f>
        <v>28</v>
      </c>
      <c r="Y73">
        <f ca="1">OFFSET(rapports!$A$1,$K73-1,8,1,1)</f>
        <v>37</v>
      </c>
      <c r="Z73" s="4">
        <f t="shared" si="11"/>
        <v>0.17956939990838297</v>
      </c>
      <c r="AA73">
        <f ca="1">OFFSET(rapports!$A$1,$K73-1,9,1,1)</f>
        <v>30</v>
      </c>
      <c r="AB73">
        <f ca="1">OFFSET(rapports!$A$1,$K73-1,10,1,1)</f>
        <v>29</v>
      </c>
      <c r="AC73" s="4">
        <f t="shared" si="8"/>
        <v>0.24547048509643482</v>
      </c>
      <c r="AD73">
        <f ca="1">IF($C73=5,OFFSET(rapports!$A$1,$K73-1,11,1,1),"--")</f>
        <v>41</v>
      </c>
      <c r="AE73">
        <f ca="1">IF($C73=5,OFFSET(rapports!$A$1,$K73-1,12,1,1),"--")</f>
        <v>31</v>
      </c>
      <c r="AF73" s="4">
        <f t="shared" si="9"/>
        <v>0.3138326954620011</v>
      </c>
    </row>
    <row r="74" spans="1:32" ht="12.75">
      <c r="A74" t="s">
        <v>111</v>
      </c>
      <c r="C74">
        <v>5</v>
      </c>
      <c r="D74">
        <v>2</v>
      </c>
      <c r="E74">
        <f ca="1">OFFSET(Différentiels!$A$1,$D74+4,1,1,1)</f>
        <v>14</v>
      </c>
      <c r="F74">
        <f ca="1">OFFSET(Différentiels!$A$1,$D74+4,2,1,1)</f>
        <v>59</v>
      </c>
      <c r="G74">
        <v>2</v>
      </c>
      <c r="H74" s="58">
        <f ca="1">OFFSET(Tachy!$A$1,$G74+4,1,1,1)</f>
        <v>21</v>
      </c>
      <c r="I74" s="58">
        <f ca="1">OFFSET(Tachy!$A$1,$G74+4,2,1,1)</f>
        <v>20</v>
      </c>
      <c r="K74">
        <v>16</v>
      </c>
      <c r="N74" t="str">
        <f ca="1">OFFSET(rapports!$A$1,$K74-1,0,1,1)</f>
        <v>JB1G</v>
      </c>
      <c r="O74">
        <f ca="1">OFFSET(rapports!$A$1,$K74-1,1,1,1)</f>
        <v>11</v>
      </c>
      <c r="P74">
        <f ca="1">OFFSET(rapports!$A$1,$K74-1,2,1,1)</f>
        <v>-39</v>
      </c>
      <c r="Q74" s="4">
        <f t="shared" si="6"/>
        <v>-0.06692742285962626</v>
      </c>
      <c r="R74">
        <f ca="1">OFFSET(rapports!$A$1,$K74-1,3,1,1)</f>
        <v>11</v>
      </c>
      <c r="S74">
        <f ca="1">OFFSET(rapports!$A$1,$K74-1,4,1,1)</f>
        <v>34</v>
      </c>
      <c r="T74" s="4">
        <f t="shared" si="10"/>
        <v>0.07676969092721835</v>
      </c>
      <c r="U74">
        <f ca="1">OFFSET(rapports!$A$1,$K74-1,5,1,1)</f>
        <v>22</v>
      </c>
      <c r="V74">
        <f ca="1">OFFSET(rapports!$A$1,$K74-1,6,1,1)</f>
        <v>41</v>
      </c>
      <c r="W74" s="4">
        <f t="shared" si="7"/>
        <v>0.1273253410500207</v>
      </c>
      <c r="X74">
        <f ca="1">OFFSET(rapports!$A$1,$K74-1,7,1,1)</f>
        <v>28</v>
      </c>
      <c r="Y74">
        <f ca="1">OFFSET(rapports!$A$1,$K74-1,8,1,1)</f>
        <v>37</v>
      </c>
      <c r="Z74" s="4">
        <f t="shared" si="11"/>
        <v>0.17956939990838297</v>
      </c>
      <c r="AA74">
        <f ca="1">OFFSET(rapports!$A$1,$K74-1,9,1,1)</f>
        <v>30</v>
      </c>
      <c r="AB74">
        <f ca="1">OFFSET(rapports!$A$1,$K74-1,10,1,1)</f>
        <v>29</v>
      </c>
      <c r="AC74" s="4">
        <f t="shared" si="8"/>
        <v>0.24547048509643482</v>
      </c>
      <c r="AD74">
        <f ca="1">IF($C74=5,OFFSET(rapports!$A$1,$K74-1,11,1,1),"--")</f>
        <v>39</v>
      </c>
      <c r="AE74">
        <f ca="1">IF($C74=5,OFFSET(rapports!$A$1,$K74-1,12,1,1),"--")</f>
        <v>31</v>
      </c>
      <c r="AF74" s="4">
        <f t="shared" si="9"/>
        <v>0.29852378348824493</v>
      </c>
    </row>
    <row r="75" spans="1:32" ht="12.75">
      <c r="A75" t="s">
        <v>112</v>
      </c>
      <c r="C75">
        <v>5</v>
      </c>
      <c r="D75">
        <v>5</v>
      </c>
      <c r="E75">
        <f ca="1">OFFSET(Différentiels!$A$1,$D75+4,1,1,1)</f>
        <v>14</v>
      </c>
      <c r="F75">
        <f ca="1">OFFSET(Différentiels!$A$1,$D75+4,2,1,1)</f>
        <v>63</v>
      </c>
      <c r="G75">
        <v>1</v>
      </c>
      <c r="H75" s="58">
        <f ca="1">OFFSET(Tachy!$A$1,$G75+4,1,1,1)</f>
        <v>21</v>
      </c>
      <c r="I75" s="58">
        <f ca="1">OFFSET(Tachy!$A$1,$G75+4,2,1,1)</f>
        <v>19</v>
      </c>
      <c r="K75">
        <v>14</v>
      </c>
      <c r="N75" t="str">
        <f ca="1">OFFSET(rapports!$A$1,$K75-1,0,1,1)</f>
        <v>JB1E</v>
      </c>
      <c r="O75">
        <f ca="1">OFFSET(rapports!$A$1,$K75-1,1,1,1)</f>
        <v>11</v>
      </c>
      <c r="P75">
        <f ca="1">OFFSET(rapports!$A$1,$K75-1,2,1,1)</f>
        <v>-39</v>
      </c>
      <c r="Q75" s="4">
        <f t="shared" si="6"/>
        <v>-0.06267806267806268</v>
      </c>
      <c r="R75">
        <f ca="1">OFFSET(rapports!$A$1,$K75-1,3,1,1)</f>
        <v>11</v>
      </c>
      <c r="S75">
        <f ca="1">OFFSET(rapports!$A$1,$K75-1,4,1,1)</f>
        <v>41</v>
      </c>
      <c r="T75" s="4">
        <f t="shared" si="10"/>
        <v>0.059620596205962065</v>
      </c>
      <c r="U75">
        <f ca="1">OFFSET(rapports!$A$1,$K75-1,5,1,1)</f>
        <v>21</v>
      </c>
      <c r="V75">
        <f ca="1">OFFSET(rapports!$A$1,$K75-1,6,1,1)</f>
        <v>43</v>
      </c>
      <c r="W75" s="4">
        <f t="shared" si="7"/>
        <v>0.10852713178294575</v>
      </c>
      <c r="X75">
        <f ca="1">OFFSET(rapports!$A$1,$K75-1,7,1,1)</f>
        <v>28</v>
      </c>
      <c r="Y75">
        <f ca="1">OFFSET(rapports!$A$1,$K75-1,8,1,1)</f>
        <v>37</v>
      </c>
      <c r="Z75" s="4">
        <f t="shared" si="11"/>
        <v>0.16816816816816818</v>
      </c>
      <c r="AA75">
        <f ca="1">OFFSET(rapports!$A$1,$K75-1,9,1,1)</f>
        <v>30</v>
      </c>
      <c r="AB75">
        <f ca="1">OFFSET(rapports!$A$1,$K75-1,10,1,1)</f>
        <v>29</v>
      </c>
      <c r="AC75" s="4">
        <f t="shared" si="8"/>
        <v>0.22988505747126436</v>
      </c>
      <c r="AD75">
        <f ca="1">IF($C75=5,OFFSET(rapports!$A$1,$K75-1,11,1,1),"--")</f>
        <v>39</v>
      </c>
      <c r="AE75">
        <f ca="1">IF($C75=5,OFFSET(rapports!$A$1,$K75-1,12,1,1),"--")</f>
        <v>31</v>
      </c>
      <c r="AF75" s="4">
        <f t="shared" si="9"/>
        <v>0.27956989247311825</v>
      </c>
    </row>
    <row r="76" spans="1:32" ht="12.75">
      <c r="A76" t="s">
        <v>113</v>
      </c>
      <c r="C76">
        <v>5</v>
      </c>
      <c r="D76">
        <v>5</v>
      </c>
      <c r="E76">
        <f ca="1">OFFSET(Différentiels!$A$1,$D76+4,1,1,1)</f>
        <v>14</v>
      </c>
      <c r="F76">
        <f ca="1">OFFSET(Différentiels!$A$1,$D76+4,2,1,1)</f>
        <v>63</v>
      </c>
      <c r="G76">
        <v>1</v>
      </c>
      <c r="H76" s="58">
        <f ca="1">OFFSET(Tachy!$A$1,$G76+4,1,1,1)</f>
        <v>21</v>
      </c>
      <c r="I76" s="58">
        <f ca="1">OFFSET(Tachy!$A$1,$G76+4,2,1,1)</f>
        <v>19</v>
      </c>
      <c r="K76">
        <v>14</v>
      </c>
      <c r="N76" t="str">
        <f ca="1">OFFSET(rapports!$A$1,$K76-1,0,1,1)</f>
        <v>JB1E</v>
      </c>
      <c r="O76">
        <f ca="1">OFFSET(rapports!$A$1,$K76-1,1,1,1)</f>
        <v>11</v>
      </c>
      <c r="P76">
        <f ca="1">OFFSET(rapports!$A$1,$K76-1,2,1,1)</f>
        <v>-39</v>
      </c>
      <c r="Q76" s="4">
        <f t="shared" si="6"/>
        <v>-0.06267806267806268</v>
      </c>
      <c r="R76">
        <f ca="1">OFFSET(rapports!$A$1,$K76-1,3,1,1)</f>
        <v>11</v>
      </c>
      <c r="S76">
        <f ca="1">OFFSET(rapports!$A$1,$K76-1,4,1,1)</f>
        <v>41</v>
      </c>
      <c r="T76" s="4">
        <f t="shared" si="10"/>
        <v>0.059620596205962065</v>
      </c>
      <c r="U76">
        <f ca="1">OFFSET(rapports!$A$1,$K76-1,5,1,1)</f>
        <v>21</v>
      </c>
      <c r="V76">
        <f ca="1">OFFSET(rapports!$A$1,$K76-1,6,1,1)</f>
        <v>43</v>
      </c>
      <c r="W76" s="4">
        <f t="shared" si="7"/>
        <v>0.10852713178294575</v>
      </c>
      <c r="X76">
        <f ca="1">OFFSET(rapports!$A$1,$K76-1,7,1,1)</f>
        <v>28</v>
      </c>
      <c r="Y76">
        <f ca="1">OFFSET(rapports!$A$1,$K76-1,8,1,1)</f>
        <v>37</v>
      </c>
      <c r="Z76" s="4">
        <f t="shared" si="11"/>
        <v>0.16816816816816818</v>
      </c>
      <c r="AA76">
        <f ca="1">OFFSET(rapports!$A$1,$K76-1,9,1,1)</f>
        <v>30</v>
      </c>
      <c r="AB76">
        <f ca="1">OFFSET(rapports!$A$1,$K76-1,10,1,1)</f>
        <v>29</v>
      </c>
      <c r="AC76" s="4">
        <f t="shared" si="8"/>
        <v>0.22988505747126436</v>
      </c>
      <c r="AD76">
        <f ca="1">IF($C76=5,OFFSET(rapports!$A$1,$K76-1,11,1,1),"--")</f>
        <v>39</v>
      </c>
      <c r="AE76">
        <f ca="1">IF($C76=5,OFFSET(rapports!$A$1,$K76-1,12,1,1),"--")</f>
        <v>31</v>
      </c>
      <c r="AF76" s="4">
        <f t="shared" si="9"/>
        <v>0.27956989247311825</v>
      </c>
    </row>
    <row r="77" spans="1:32" ht="12.75">
      <c r="A77" t="s">
        <v>114</v>
      </c>
      <c r="C77">
        <v>5</v>
      </c>
      <c r="D77">
        <v>5</v>
      </c>
      <c r="E77">
        <f ca="1">OFFSET(Différentiels!$A$1,$D77+4,1,1,1)</f>
        <v>14</v>
      </c>
      <c r="F77">
        <f ca="1">OFFSET(Différentiels!$A$1,$D77+4,2,1,1)</f>
        <v>63</v>
      </c>
      <c r="G77">
        <v>2</v>
      </c>
      <c r="H77" s="58">
        <f ca="1">OFFSET(Tachy!$A$1,$G77+4,1,1,1)</f>
        <v>21</v>
      </c>
      <c r="I77" s="58">
        <f ca="1">OFFSET(Tachy!$A$1,$G77+4,2,1,1)</f>
        <v>20</v>
      </c>
      <c r="K77">
        <v>14</v>
      </c>
      <c r="N77" t="str">
        <f ca="1">OFFSET(rapports!$A$1,$K77-1,0,1,1)</f>
        <v>JB1E</v>
      </c>
      <c r="O77">
        <f ca="1">OFFSET(rapports!$A$1,$K77-1,1,1,1)</f>
        <v>11</v>
      </c>
      <c r="P77">
        <f ca="1">OFFSET(rapports!$A$1,$K77-1,2,1,1)</f>
        <v>-39</v>
      </c>
      <c r="Q77" s="4">
        <f t="shared" si="6"/>
        <v>-0.06267806267806268</v>
      </c>
      <c r="R77">
        <f ca="1">OFFSET(rapports!$A$1,$K77-1,3,1,1)</f>
        <v>11</v>
      </c>
      <c r="S77">
        <f ca="1">OFFSET(rapports!$A$1,$K77-1,4,1,1)</f>
        <v>41</v>
      </c>
      <c r="T77" s="4">
        <f t="shared" si="10"/>
        <v>0.059620596205962065</v>
      </c>
      <c r="U77">
        <f ca="1">OFFSET(rapports!$A$1,$K77-1,5,1,1)</f>
        <v>21</v>
      </c>
      <c r="V77">
        <f ca="1">OFFSET(rapports!$A$1,$K77-1,6,1,1)</f>
        <v>43</v>
      </c>
      <c r="W77" s="4">
        <f t="shared" si="7"/>
        <v>0.10852713178294575</v>
      </c>
      <c r="X77">
        <f ca="1">OFFSET(rapports!$A$1,$K77-1,7,1,1)</f>
        <v>28</v>
      </c>
      <c r="Y77">
        <f ca="1">OFFSET(rapports!$A$1,$K77-1,8,1,1)</f>
        <v>37</v>
      </c>
      <c r="Z77" s="4">
        <f t="shared" si="11"/>
        <v>0.16816816816816818</v>
      </c>
      <c r="AA77">
        <f ca="1">OFFSET(rapports!$A$1,$K77-1,9,1,1)</f>
        <v>30</v>
      </c>
      <c r="AB77">
        <f ca="1">OFFSET(rapports!$A$1,$K77-1,10,1,1)</f>
        <v>29</v>
      </c>
      <c r="AC77" s="4">
        <f t="shared" si="8"/>
        <v>0.22988505747126436</v>
      </c>
      <c r="AD77">
        <f ca="1">IF($C77=5,OFFSET(rapports!$A$1,$K77-1,11,1,1),"--")</f>
        <v>39</v>
      </c>
      <c r="AE77">
        <f ca="1">IF($C77=5,OFFSET(rapports!$A$1,$K77-1,12,1,1),"--")</f>
        <v>31</v>
      </c>
      <c r="AF77" s="4">
        <f t="shared" si="9"/>
        <v>0.27956989247311825</v>
      </c>
    </row>
    <row r="78" spans="1:32" ht="12.75">
      <c r="A78" t="s">
        <v>115</v>
      </c>
      <c r="C78">
        <v>5</v>
      </c>
      <c r="D78">
        <v>5</v>
      </c>
      <c r="E78">
        <f ca="1">OFFSET(Différentiels!$A$1,$D78+4,1,1,1)</f>
        <v>14</v>
      </c>
      <c r="F78">
        <f ca="1">OFFSET(Différentiels!$A$1,$D78+4,2,1,1)</f>
        <v>63</v>
      </c>
      <c r="G78">
        <v>2</v>
      </c>
      <c r="H78" s="58">
        <f ca="1">OFFSET(Tachy!$A$1,$G78+4,1,1,1)</f>
        <v>21</v>
      </c>
      <c r="I78" s="58">
        <f ca="1">OFFSET(Tachy!$A$1,$G78+4,2,1,1)</f>
        <v>20</v>
      </c>
      <c r="K78">
        <v>14</v>
      </c>
      <c r="N78" t="str">
        <f ca="1">OFFSET(rapports!$A$1,$K78-1,0,1,1)</f>
        <v>JB1E</v>
      </c>
      <c r="O78">
        <f ca="1">OFFSET(rapports!$A$1,$K78-1,1,1,1)</f>
        <v>11</v>
      </c>
      <c r="P78">
        <f ca="1">OFFSET(rapports!$A$1,$K78-1,2,1,1)</f>
        <v>-39</v>
      </c>
      <c r="Q78" s="4">
        <f t="shared" si="6"/>
        <v>-0.06267806267806268</v>
      </c>
      <c r="R78">
        <f ca="1">OFFSET(rapports!$A$1,$K78-1,3,1,1)</f>
        <v>11</v>
      </c>
      <c r="S78">
        <f ca="1">OFFSET(rapports!$A$1,$K78-1,4,1,1)</f>
        <v>41</v>
      </c>
      <c r="T78" s="4">
        <f t="shared" si="10"/>
        <v>0.059620596205962065</v>
      </c>
      <c r="U78">
        <f ca="1">OFFSET(rapports!$A$1,$K78-1,5,1,1)</f>
        <v>21</v>
      </c>
      <c r="V78">
        <f ca="1">OFFSET(rapports!$A$1,$K78-1,6,1,1)</f>
        <v>43</v>
      </c>
      <c r="W78" s="4">
        <f t="shared" si="7"/>
        <v>0.10852713178294575</v>
      </c>
      <c r="X78">
        <f ca="1">OFFSET(rapports!$A$1,$K78-1,7,1,1)</f>
        <v>28</v>
      </c>
      <c r="Y78">
        <f ca="1">OFFSET(rapports!$A$1,$K78-1,8,1,1)</f>
        <v>37</v>
      </c>
      <c r="Z78" s="4">
        <f t="shared" si="11"/>
        <v>0.16816816816816818</v>
      </c>
      <c r="AA78">
        <f ca="1">OFFSET(rapports!$A$1,$K78-1,9,1,1)</f>
        <v>30</v>
      </c>
      <c r="AB78">
        <f ca="1">OFFSET(rapports!$A$1,$K78-1,10,1,1)</f>
        <v>29</v>
      </c>
      <c r="AC78" s="4">
        <f t="shared" si="8"/>
        <v>0.22988505747126436</v>
      </c>
      <c r="AD78">
        <f ca="1">IF($C78=5,OFFSET(rapports!$A$1,$K78-1,11,1,1),"--")</f>
        <v>39</v>
      </c>
      <c r="AE78">
        <f ca="1">IF($C78=5,OFFSET(rapports!$A$1,$K78-1,12,1,1),"--")</f>
        <v>31</v>
      </c>
      <c r="AF78" s="4">
        <f t="shared" si="9"/>
        <v>0.27956989247311825</v>
      </c>
    </row>
    <row r="79" spans="1:32" ht="12.75">
      <c r="A79" t="s">
        <v>116</v>
      </c>
      <c r="C79">
        <v>5</v>
      </c>
      <c r="D79">
        <v>2</v>
      </c>
      <c r="E79">
        <f ca="1">OFFSET(Différentiels!$A$1,$D79+4,1,1,1)</f>
        <v>14</v>
      </c>
      <c r="F79">
        <f ca="1">OFFSET(Différentiels!$A$1,$D79+4,2,1,1)</f>
        <v>59</v>
      </c>
      <c r="G79">
        <v>1</v>
      </c>
      <c r="H79" s="58">
        <f ca="1">OFFSET(Tachy!$A$1,$G79+4,1,1,1)</f>
        <v>21</v>
      </c>
      <c r="I79" s="58">
        <f ca="1">OFFSET(Tachy!$A$1,$G79+4,2,1,1)</f>
        <v>19</v>
      </c>
      <c r="K79">
        <v>14</v>
      </c>
      <c r="N79" t="str">
        <f ca="1">OFFSET(rapports!$A$1,$K79-1,0,1,1)</f>
        <v>JB1E</v>
      </c>
      <c r="O79">
        <f ca="1">OFFSET(rapports!$A$1,$K79-1,1,1,1)</f>
        <v>11</v>
      </c>
      <c r="P79">
        <f ca="1">OFFSET(rapports!$A$1,$K79-1,2,1,1)</f>
        <v>-39</v>
      </c>
      <c r="Q79" s="4">
        <f aca="true" t="shared" si="12" ref="Q79:Q140">$E79*O79/$F79/P79</f>
        <v>-0.06692742285962626</v>
      </c>
      <c r="R79">
        <f ca="1">OFFSET(rapports!$A$1,$K79-1,3,1,1)</f>
        <v>11</v>
      </c>
      <c r="S79">
        <f ca="1">OFFSET(rapports!$A$1,$K79-1,4,1,1)</f>
        <v>41</v>
      </c>
      <c r="T79" s="4">
        <f t="shared" si="10"/>
        <v>0.06366267052501035</v>
      </c>
      <c r="U79">
        <f ca="1">OFFSET(rapports!$A$1,$K79-1,5,1,1)</f>
        <v>21</v>
      </c>
      <c r="V79">
        <f ca="1">OFFSET(rapports!$A$1,$K79-1,6,1,1)</f>
        <v>43</v>
      </c>
      <c r="W79" s="4">
        <f aca="true" t="shared" si="13" ref="W79:W140">$E79*U79/$F79/V79</f>
        <v>0.11588490342924715</v>
      </c>
      <c r="X79">
        <f ca="1">OFFSET(rapports!$A$1,$K79-1,7,1,1)</f>
        <v>28</v>
      </c>
      <c r="Y79">
        <f ca="1">OFFSET(rapports!$A$1,$K79-1,8,1,1)</f>
        <v>37</v>
      </c>
      <c r="Z79" s="4">
        <f t="shared" si="11"/>
        <v>0.17956939990838297</v>
      </c>
      <c r="AA79">
        <f ca="1">OFFSET(rapports!$A$1,$K79-1,9,1,1)</f>
        <v>30</v>
      </c>
      <c r="AB79">
        <f ca="1">OFFSET(rapports!$A$1,$K79-1,10,1,1)</f>
        <v>29</v>
      </c>
      <c r="AC79" s="4">
        <f aca="true" t="shared" si="14" ref="AC79:AC140">$E79*AA79/$F79/AB79</f>
        <v>0.24547048509643482</v>
      </c>
      <c r="AD79">
        <f ca="1">IF($C79=5,OFFSET(rapports!$A$1,$K79-1,11,1,1),"--")</f>
        <v>39</v>
      </c>
      <c r="AE79">
        <f ca="1">IF($C79=5,OFFSET(rapports!$A$1,$K79-1,12,1,1),"--")</f>
        <v>31</v>
      </c>
      <c r="AF79" s="4">
        <f aca="true" t="shared" si="15" ref="AF79:AF140">IF($C79=5,$E79*AD79/$F79/AE79,0)</f>
        <v>0.29852378348824493</v>
      </c>
    </row>
    <row r="80" spans="1:32" ht="12.75">
      <c r="A80" t="s">
        <v>117</v>
      </c>
      <c r="C80">
        <v>5</v>
      </c>
      <c r="D80">
        <v>10</v>
      </c>
      <c r="E80">
        <f ca="1">OFFSET(Différentiels!$A$1,$D80+4,1,1,1)</f>
        <v>15</v>
      </c>
      <c r="F80">
        <f ca="1">OFFSET(Différentiels!$A$1,$D80+4,2,1,1)</f>
        <v>56</v>
      </c>
      <c r="G80">
        <v>2</v>
      </c>
      <c r="H80" s="58">
        <f ca="1">OFFSET(Tachy!$A$1,$G80+4,1,1,1)</f>
        <v>21</v>
      </c>
      <c r="I80" s="58">
        <f ca="1">OFFSET(Tachy!$A$1,$G80+4,2,1,1)</f>
        <v>20</v>
      </c>
      <c r="K80">
        <v>17</v>
      </c>
      <c r="N80" t="str">
        <f ca="1">OFFSET(rapports!$A$1,$K80-1,0,1,1)</f>
        <v>JB1H</v>
      </c>
      <c r="O80">
        <f ca="1">OFFSET(rapports!$A$1,$K80-1,1,1,1)</f>
        <v>11</v>
      </c>
      <c r="P80">
        <f ca="1">OFFSET(rapports!$A$1,$K80-1,2,1,1)</f>
        <v>-39</v>
      </c>
      <c r="Q80" s="4">
        <f t="shared" si="12"/>
        <v>-0.07554945054945056</v>
      </c>
      <c r="R80">
        <f ca="1">OFFSET(rapports!$A$1,$K80-1,3,1,1)</f>
        <v>11</v>
      </c>
      <c r="S80">
        <f ca="1">OFFSET(rapports!$A$1,$K80-1,4,1,1)</f>
        <v>41</v>
      </c>
      <c r="T80" s="4">
        <f aca="true" t="shared" si="16" ref="T80:T140">$E80*R80/$F80/S80</f>
        <v>0.07186411149825785</v>
      </c>
      <c r="U80">
        <f ca="1">OFFSET(rapports!$A$1,$K80-1,5,1,1)</f>
        <v>21</v>
      </c>
      <c r="V80">
        <f ca="1">OFFSET(rapports!$A$1,$K80-1,6,1,1)</f>
        <v>43</v>
      </c>
      <c r="W80" s="4">
        <f t="shared" si="13"/>
        <v>0.1308139534883721</v>
      </c>
      <c r="X80">
        <f ca="1">OFFSET(rapports!$A$1,$K80-1,7,1,1)</f>
        <v>28</v>
      </c>
      <c r="Y80">
        <f ca="1">OFFSET(rapports!$A$1,$K80-1,8,1,1)</f>
        <v>37</v>
      </c>
      <c r="Z80" s="4">
        <f aca="true" t="shared" si="17" ref="Z80:Z140">$E80*X80/$F80/Y80</f>
        <v>0.20270270270270271</v>
      </c>
      <c r="AA80">
        <f ca="1">OFFSET(rapports!$A$1,$K80-1,9,1,1)</f>
        <v>30</v>
      </c>
      <c r="AB80">
        <f ca="1">OFFSET(rapports!$A$1,$K80-1,10,1,1)</f>
        <v>39</v>
      </c>
      <c r="AC80" s="4">
        <f t="shared" si="14"/>
        <v>0.20604395604395606</v>
      </c>
      <c r="AD80">
        <f ca="1">IF($C80=5,OFFSET(rapports!$A$1,$K80-1,11,1,1),"--")</f>
        <v>41</v>
      </c>
      <c r="AE80">
        <f ca="1">IF($C80=5,OFFSET(rapports!$A$1,$K80-1,12,1,1),"--")</f>
        <v>31</v>
      </c>
      <c r="AF80" s="4">
        <f t="shared" si="15"/>
        <v>0.35426267281105994</v>
      </c>
    </row>
    <row r="81" spans="1:32" ht="12.75">
      <c r="A81" t="s">
        <v>118</v>
      </c>
      <c r="C81">
        <v>5</v>
      </c>
      <c r="D81">
        <v>2</v>
      </c>
      <c r="E81">
        <f ca="1">OFFSET(Différentiels!$A$1,$D81+4,1,1,1)</f>
        <v>14</v>
      </c>
      <c r="F81">
        <f ca="1">OFFSET(Différentiels!$A$1,$D81+4,2,1,1)</f>
        <v>59</v>
      </c>
      <c r="G81">
        <v>2</v>
      </c>
      <c r="H81" s="58">
        <f ca="1">OFFSET(Tachy!$A$1,$G81+4,1,1,1)</f>
        <v>21</v>
      </c>
      <c r="I81" s="58">
        <f ca="1">OFFSET(Tachy!$A$1,$G81+4,2,1,1)</f>
        <v>20</v>
      </c>
      <c r="K81">
        <v>15</v>
      </c>
      <c r="N81" t="str">
        <f ca="1">OFFSET(rapports!$A$1,$K81-1,0,1,1)</f>
        <v>JB1F</v>
      </c>
      <c r="O81">
        <f ca="1">OFFSET(rapports!$A$1,$K81-1,1,1,1)</f>
        <v>11</v>
      </c>
      <c r="P81">
        <f ca="1">OFFSET(rapports!$A$1,$K81-1,2,1,1)</f>
        <v>-39</v>
      </c>
      <c r="Q81" s="4">
        <f t="shared" si="12"/>
        <v>-0.06692742285962626</v>
      </c>
      <c r="R81">
        <f ca="1">OFFSET(rapports!$A$1,$K81-1,3,1,1)</f>
        <v>11</v>
      </c>
      <c r="S81">
        <f ca="1">OFFSET(rapports!$A$1,$K81-1,4,1,1)</f>
        <v>41</v>
      </c>
      <c r="T81" s="4">
        <f t="shared" si="16"/>
        <v>0.06366267052501035</v>
      </c>
      <c r="U81">
        <f ca="1">OFFSET(rapports!$A$1,$K81-1,5,1,1)</f>
        <v>22</v>
      </c>
      <c r="V81">
        <f ca="1">OFFSET(rapports!$A$1,$K81-1,6,1,1)</f>
        <v>41</v>
      </c>
      <c r="W81" s="4">
        <f t="shared" si="13"/>
        <v>0.1273253410500207</v>
      </c>
      <c r="X81">
        <f ca="1">OFFSET(rapports!$A$1,$K81-1,7,1,1)</f>
        <v>28</v>
      </c>
      <c r="Y81">
        <f ca="1">OFFSET(rapports!$A$1,$K81-1,8,1,1)</f>
        <v>37</v>
      </c>
      <c r="Z81" s="4">
        <f t="shared" si="17"/>
        <v>0.17956939990838297</v>
      </c>
      <c r="AA81">
        <f ca="1">OFFSET(rapports!$A$1,$K81-1,9,1,1)</f>
        <v>30</v>
      </c>
      <c r="AB81">
        <f ca="1">OFFSET(rapports!$A$1,$K81-1,10,1,1)</f>
        <v>29</v>
      </c>
      <c r="AC81" s="4">
        <f t="shared" si="14"/>
        <v>0.24547048509643482</v>
      </c>
      <c r="AD81">
        <f ca="1">IF($C81=5,OFFSET(rapports!$A$1,$K81-1,11,1,1),"--")</f>
        <v>41</v>
      </c>
      <c r="AE81">
        <f ca="1">IF($C81=5,OFFSET(rapports!$A$1,$K81-1,12,1,1),"--")</f>
        <v>31</v>
      </c>
      <c r="AF81" s="4">
        <f t="shared" si="15"/>
        <v>0.3138326954620011</v>
      </c>
    </row>
    <row r="82" spans="1:32" ht="12.75">
      <c r="A82" t="s">
        <v>119</v>
      </c>
      <c r="C82">
        <v>5</v>
      </c>
      <c r="D82">
        <v>8</v>
      </c>
      <c r="E82">
        <f ca="1">OFFSET(Différentiels!$A$1,$D82+4,1,1,1)</f>
        <v>15</v>
      </c>
      <c r="F82">
        <f ca="1">OFFSET(Différentiels!$A$1,$D82+4,2,1,1)</f>
        <v>61</v>
      </c>
      <c r="G82">
        <v>1</v>
      </c>
      <c r="H82" s="58">
        <f ca="1">OFFSET(Tachy!$A$1,$G82+4,1,1,1)</f>
        <v>21</v>
      </c>
      <c r="I82" s="58">
        <f ca="1">OFFSET(Tachy!$A$1,$G82+4,2,1,1)</f>
        <v>19</v>
      </c>
      <c r="K82">
        <v>14</v>
      </c>
      <c r="N82" t="str">
        <f ca="1">OFFSET(rapports!$A$1,$K82-1,0,1,1)</f>
        <v>JB1E</v>
      </c>
      <c r="O82">
        <f ca="1">OFFSET(rapports!$A$1,$K82-1,1,1,1)</f>
        <v>11</v>
      </c>
      <c r="P82">
        <f ca="1">OFFSET(rapports!$A$1,$K82-1,2,1,1)</f>
        <v>-39</v>
      </c>
      <c r="Q82" s="4">
        <f t="shared" si="12"/>
        <v>-0.06935687263556116</v>
      </c>
      <c r="R82">
        <f ca="1">OFFSET(rapports!$A$1,$K82-1,3,1,1)</f>
        <v>11</v>
      </c>
      <c r="S82">
        <f ca="1">OFFSET(rapports!$A$1,$K82-1,4,1,1)</f>
        <v>41</v>
      </c>
      <c r="T82" s="4">
        <f t="shared" si="16"/>
        <v>0.06597361055577769</v>
      </c>
      <c r="U82">
        <f ca="1">OFFSET(rapports!$A$1,$K82-1,5,1,1)</f>
        <v>21</v>
      </c>
      <c r="V82">
        <f ca="1">OFFSET(rapports!$A$1,$K82-1,6,1,1)</f>
        <v>43</v>
      </c>
      <c r="W82" s="4">
        <f t="shared" si="13"/>
        <v>0.12009149828440716</v>
      </c>
      <c r="X82">
        <f ca="1">OFFSET(rapports!$A$1,$K82-1,7,1,1)</f>
        <v>28</v>
      </c>
      <c r="Y82">
        <f ca="1">OFFSET(rapports!$A$1,$K82-1,8,1,1)</f>
        <v>37</v>
      </c>
      <c r="Z82" s="4">
        <f t="shared" si="17"/>
        <v>0.18608772707133361</v>
      </c>
      <c r="AA82">
        <f ca="1">OFFSET(rapports!$A$1,$K82-1,9,1,1)</f>
        <v>30</v>
      </c>
      <c r="AB82">
        <f ca="1">OFFSET(rapports!$A$1,$K82-1,10,1,1)</f>
        <v>29</v>
      </c>
      <c r="AC82" s="4">
        <f t="shared" si="14"/>
        <v>0.25438100621820237</v>
      </c>
      <c r="AD82">
        <f ca="1">IF($C82=5,OFFSET(rapports!$A$1,$K82-1,11,1,1),"--")</f>
        <v>39</v>
      </c>
      <c r="AE82">
        <f ca="1">IF($C82=5,OFFSET(rapports!$A$1,$K82-1,12,1,1),"--")</f>
        <v>31</v>
      </c>
      <c r="AF82" s="4">
        <f t="shared" si="15"/>
        <v>0.3093601269169751</v>
      </c>
    </row>
    <row r="83" spans="1:32" ht="12.75">
      <c r="A83" t="s">
        <v>120</v>
      </c>
      <c r="C83">
        <v>5</v>
      </c>
      <c r="D83">
        <v>10</v>
      </c>
      <c r="E83">
        <f ca="1">OFFSET(Différentiels!$A$1,$D83+4,1,1,1)</f>
        <v>15</v>
      </c>
      <c r="F83">
        <f ca="1">OFFSET(Différentiels!$A$1,$D83+4,2,1,1)</f>
        <v>56</v>
      </c>
      <c r="G83">
        <v>2</v>
      </c>
      <c r="H83" s="58">
        <f ca="1">OFFSET(Tachy!$A$1,$G83+4,1,1,1)</f>
        <v>21</v>
      </c>
      <c r="I83" s="58">
        <f ca="1">OFFSET(Tachy!$A$1,$G83+4,2,1,1)</f>
        <v>20</v>
      </c>
      <c r="K83">
        <v>17</v>
      </c>
      <c r="N83" t="str">
        <f ca="1">OFFSET(rapports!$A$1,$K83-1,0,1,1)</f>
        <v>JB1H</v>
      </c>
      <c r="O83">
        <f ca="1">OFFSET(rapports!$A$1,$K83-1,1,1,1)</f>
        <v>11</v>
      </c>
      <c r="P83">
        <f ca="1">OFFSET(rapports!$A$1,$K83-1,2,1,1)</f>
        <v>-39</v>
      </c>
      <c r="Q83" s="4">
        <f t="shared" si="12"/>
        <v>-0.07554945054945056</v>
      </c>
      <c r="R83">
        <f ca="1">OFFSET(rapports!$A$1,$K83-1,3,1,1)</f>
        <v>11</v>
      </c>
      <c r="S83">
        <f ca="1">OFFSET(rapports!$A$1,$K83-1,4,1,1)</f>
        <v>41</v>
      </c>
      <c r="T83" s="4">
        <f t="shared" si="16"/>
        <v>0.07186411149825785</v>
      </c>
      <c r="U83">
        <f ca="1">OFFSET(rapports!$A$1,$K83-1,5,1,1)</f>
        <v>21</v>
      </c>
      <c r="V83">
        <f ca="1">OFFSET(rapports!$A$1,$K83-1,6,1,1)</f>
        <v>43</v>
      </c>
      <c r="W83" s="4">
        <f t="shared" si="13"/>
        <v>0.1308139534883721</v>
      </c>
      <c r="X83">
        <f ca="1">OFFSET(rapports!$A$1,$K83-1,7,1,1)</f>
        <v>28</v>
      </c>
      <c r="Y83">
        <f ca="1">OFFSET(rapports!$A$1,$K83-1,8,1,1)</f>
        <v>37</v>
      </c>
      <c r="Z83" s="4">
        <f t="shared" si="17"/>
        <v>0.20270270270270271</v>
      </c>
      <c r="AA83">
        <f ca="1">OFFSET(rapports!$A$1,$K83-1,9,1,1)</f>
        <v>30</v>
      </c>
      <c r="AB83">
        <f ca="1">OFFSET(rapports!$A$1,$K83-1,10,1,1)</f>
        <v>39</v>
      </c>
      <c r="AC83" s="4">
        <f t="shared" si="14"/>
        <v>0.20604395604395606</v>
      </c>
      <c r="AD83">
        <f ca="1">IF($C83=5,OFFSET(rapports!$A$1,$K83-1,11,1,1),"--")</f>
        <v>41</v>
      </c>
      <c r="AE83">
        <f ca="1">IF($C83=5,OFFSET(rapports!$A$1,$K83-1,12,1,1),"--")</f>
        <v>31</v>
      </c>
      <c r="AF83" s="4">
        <f t="shared" si="15"/>
        <v>0.35426267281105994</v>
      </c>
    </row>
    <row r="84" spans="1:32" ht="12.75">
      <c r="A84" t="s">
        <v>167</v>
      </c>
      <c r="C84">
        <v>5</v>
      </c>
      <c r="D84">
        <v>1</v>
      </c>
      <c r="E84">
        <f ca="1">OFFSET(Différentiels!$A$1,$D84+4,1,1,1)</f>
        <v>15</v>
      </c>
      <c r="F84">
        <f ca="1">OFFSET(Différentiels!$A$1,$D84+4,2,1,1)</f>
        <v>58</v>
      </c>
      <c r="G84">
        <v>2</v>
      </c>
      <c r="H84" s="58">
        <f ca="1">OFFSET(Tachy!$A$1,$G84+4,1,1,1)</f>
        <v>21</v>
      </c>
      <c r="I84" s="58">
        <f ca="1">OFFSET(Tachy!$A$1,$G84+4,2,1,1)</f>
        <v>20</v>
      </c>
      <c r="K84">
        <v>18</v>
      </c>
      <c r="N84" t="str">
        <f ca="1">OFFSET(rapports!$A$1,$K84-1,0,1,1)</f>
        <v>JB1I</v>
      </c>
      <c r="O84">
        <f ca="1">OFFSET(rapports!$A$1,$K84-1,1,1,1)</f>
        <v>11</v>
      </c>
      <c r="P84">
        <f ca="1">OFFSET(rapports!$A$1,$K84-1,2,1,1)</f>
        <v>-39</v>
      </c>
      <c r="Q84" s="4">
        <f>$E84*O84/$F84/P84</f>
        <v>-0.07294429708222812</v>
      </c>
      <c r="R84">
        <f ca="1">OFFSET(rapports!$A$1,$K84-1,3,1,1)</f>
        <v>11</v>
      </c>
      <c r="S84">
        <f ca="1">OFFSET(rapports!$A$1,$K84-1,4,1,1)</f>
        <v>41</v>
      </c>
      <c r="T84" s="4">
        <f>$E84*R84/$F84/S84</f>
        <v>0.06938603868797308</v>
      </c>
      <c r="U84">
        <f ca="1">OFFSET(rapports!$A$1,$K84-1,5,1,1)</f>
        <v>21</v>
      </c>
      <c r="V84">
        <f ca="1">OFFSET(rapports!$A$1,$K84-1,6,1,1)</f>
        <v>43</v>
      </c>
      <c r="W84" s="4">
        <f>$E84*U84/$F84/V84</f>
        <v>0.12630312750601444</v>
      </c>
      <c r="X84">
        <f ca="1">OFFSET(rapports!$A$1,$K84-1,7,1,1)</f>
        <v>28</v>
      </c>
      <c r="Y84">
        <f ca="1">OFFSET(rapports!$A$1,$K84-1,8,1,1)</f>
        <v>37</v>
      </c>
      <c r="Z84" s="4">
        <f>$E84*X84/$F84/Y84</f>
        <v>0.195712954333644</v>
      </c>
      <c r="AA84">
        <f ca="1">OFFSET(rapports!$A$1,$K84-1,9,1,1)</f>
        <v>34</v>
      </c>
      <c r="AB84">
        <f ca="1">OFFSET(rapports!$A$1,$K84-1,10,1,1)</f>
        <v>35</v>
      </c>
      <c r="AC84" s="4">
        <f>$E84*AA84/$F84/AB84</f>
        <v>0.25123152709359603</v>
      </c>
      <c r="AD84">
        <f ca="1">IF($C84=5,OFFSET(rapports!$A$1,$K84-1,11,1,1),"--")</f>
        <v>34</v>
      </c>
      <c r="AE84">
        <f ca="1">IF($C84=5,OFFSET(rapports!$A$1,$K84-1,12,1,1),"--")</f>
        <v>28</v>
      </c>
      <c r="AF84" s="4">
        <f>IF($C84=5,$E84*AD84/$F84/AE84,0)</f>
        <v>0.31403940886699505</v>
      </c>
    </row>
    <row r="85" spans="1:32" ht="12.75">
      <c r="A85" t="s">
        <v>121</v>
      </c>
      <c r="C85">
        <v>5</v>
      </c>
      <c r="D85">
        <v>10</v>
      </c>
      <c r="E85">
        <f ca="1">OFFSET(Différentiels!$A$1,$D85+4,1,1,1)</f>
        <v>15</v>
      </c>
      <c r="F85">
        <f ca="1">OFFSET(Différentiels!$A$1,$D85+4,2,1,1)</f>
        <v>56</v>
      </c>
      <c r="G85">
        <v>2</v>
      </c>
      <c r="H85" s="58">
        <f ca="1">OFFSET(Tachy!$A$1,$G85+4,1,1,1)</f>
        <v>21</v>
      </c>
      <c r="I85" s="58">
        <f ca="1">OFFSET(Tachy!$A$1,$G85+4,2,1,1)</f>
        <v>20</v>
      </c>
      <c r="K85">
        <v>18</v>
      </c>
      <c r="N85" t="str">
        <f ca="1">OFFSET(rapports!$A$1,$K85-1,0,1,1)</f>
        <v>JB1I</v>
      </c>
      <c r="O85">
        <f ca="1">OFFSET(rapports!$A$1,$K85-1,1,1,1)</f>
        <v>11</v>
      </c>
      <c r="P85">
        <f ca="1">OFFSET(rapports!$A$1,$K85-1,2,1,1)</f>
        <v>-39</v>
      </c>
      <c r="Q85" s="4">
        <f t="shared" si="12"/>
        <v>-0.07554945054945056</v>
      </c>
      <c r="R85">
        <f ca="1">OFFSET(rapports!$A$1,$K85-1,3,1,1)</f>
        <v>11</v>
      </c>
      <c r="S85">
        <f ca="1">OFFSET(rapports!$A$1,$K85-1,4,1,1)</f>
        <v>41</v>
      </c>
      <c r="T85" s="4">
        <f t="shared" si="16"/>
        <v>0.07186411149825785</v>
      </c>
      <c r="U85">
        <f ca="1">OFFSET(rapports!$A$1,$K85-1,5,1,1)</f>
        <v>21</v>
      </c>
      <c r="V85">
        <f ca="1">OFFSET(rapports!$A$1,$K85-1,6,1,1)</f>
        <v>43</v>
      </c>
      <c r="W85" s="4">
        <f t="shared" si="13"/>
        <v>0.1308139534883721</v>
      </c>
      <c r="X85">
        <f ca="1">OFFSET(rapports!$A$1,$K85-1,7,1,1)</f>
        <v>28</v>
      </c>
      <c r="Y85">
        <f ca="1">OFFSET(rapports!$A$1,$K85-1,8,1,1)</f>
        <v>37</v>
      </c>
      <c r="Z85" s="4">
        <f t="shared" si="17"/>
        <v>0.20270270270270271</v>
      </c>
      <c r="AA85">
        <f ca="1">OFFSET(rapports!$A$1,$K85-1,9,1,1)</f>
        <v>34</v>
      </c>
      <c r="AB85">
        <f ca="1">OFFSET(rapports!$A$1,$K85-1,10,1,1)</f>
        <v>35</v>
      </c>
      <c r="AC85" s="4">
        <f t="shared" si="14"/>
        <v>0.2602040816326531</v>
      </c>
      <c r="AD85">
        <f ca="1">IF($C85=5,OFFSET(rapports!$A$1,$K85-1,11,1,1),"--")</f>
        <v>34</v>
      </c>
      <c r="AE85">
        <f ca="1">IF($C85=5,OFFSET(rapports!$A$1,$K85-1,12,1,1),"--")</f>
        <v>28</v>
      </c>
      <c r="AF85" s="4">
        <f t="shared" si="15"/>
        <v>0.32525510204081637</v>
      </c>
    </row>
    <row r="86" spans="1:32" ht="12.75">
      <c r="A86" t="s">
        <v>122</v>
      </c>
      <c r="C86">
        <v>5</v>
      </c>
      <c r="D86">
        <v>10</v>
      </c>
      <c r="E86">
        <f ca="1">OFFSET(Différentiels!$A$1,$D86+4,1,1,1)</f>
        <v>15</v>
      </c>
      <c r="F86">
        <f ca="1">OFFSET(Différentiels!$A$1,$D86+4,2,1,1)</f>
        <v>56</v>
      </c>
      <c r="G86">
        <v>1</v>
      </c>
      <c r="H86" s="58">
        <f ca="1">OFFSET(Tachy!$A$1,$G86+4,1,1,1)</f>
        <v>21</v>
      </c>
      <c r="I86" s="58">
        <f ca="1">OFFSET(Tachy!$A$1,$G86+4,2,1,1)</f>
        <v>19</v>
      </c>
      <c r="K86">
        <v>14</v>
      </c>
      <c r="N86" t="str">
        <f ca="1">OFFSET(rapports!$A$1,$K86-1,0,1,1)</f>
        <v>JB1E</v>
      </c>
      <c r="O86">
        <f ca="1">OFFSET(rapports!$A$1,$K86-1,1,1,1)</f>
        <v>11</v>
      </c>
      <c r="P86">
        <f ca="1">OFFSET(rapports!$A$1,$K86-1,2,1,1)</f>
        <v>-39</v>
      </c>
      <c r="Q86" s="4">
        <f t="shared" si="12"/>
        <v>-0.07554945054945056</v>
      </c>
      <c r="R86">
        <f ca="1">OFFSET(rapports!$A$1,$K86-1,3,1,1)</f>
        <v>11</v>
      </c>
      <c r="S86">
        <f ca="1">OFFSET(rapports!$A$1,$K86-1,4,1,1)</f>
        <v>41</v>
      </c>
      <c r="T86" s="4">
        <f t="shared" si="16"/>
        <v>0.07186411149825785</v>
      </c>
      <c r="U86">
        <f ca="1">OFFSET(rapports!$A$1,$K86-1,5,1,1)</f>
        <v>21</v>
      </c>
      <c r="V86">
        <f ca="1">OFFSET(rapports!$A$1,$K86-1,6,1,1)</f>
        <v>43</v>
      </c>
      <c r="W86" s="4">
        <f t="shared" si="13"/>
        <v>0.1308139534883721</v>
      </c>
      <c r="X86">
        <f ca="1">OFFSET(rapports!$A$1,$K86-1,7,1,1)</f>
        <v>28</v>
      </c>
      <c r="Y86">
        <f ca="1">OFFSET(rapports!$A$1,$K86-1,8,1,1)</f>
        <v>37</v>
      </c>
      <c r="Z86" s="4">
        <f t="shared" si="17"/>
        <v>0.20270270270270271</v>
      </c>
      <c r="AA86">
        <f ca="1">OFFSET(rapports!$A$1,$K86-1,9,1,1)</f>
        <v>30</v>
      </c>
      <c r="AB86">
        <f ca="1">OFFSET(rapports!$A$1,$K86-1,10,1,1)</f>
        <v>29</v>
      </c>
      <c r="AC86" s="4">
        <f t="shared" si="14"/>
        <v>0.2770935960591133</v>
      </c>
      <c r="AD86">
        <f ca="1">IF($C86=5,OFFSET(rapports!$A$1,$K86-1,11,1,1),"--")</f>
        <v>39</v>
      </c>
      <c r="AE86">
        <f ca="1">IF($C86=5,OFFSET(rapports!$A$1,$K86-1,12,1,1),"--")</f>
        <v>31</v>
      </c>
      <c r="AF86" s="4">
        <f t="shared" si="15"/>
        <v>0.33698156682027647</v>
      </c>
    </row>
    <row r="87" spans="1:32" ht="12.75">
      <c r="A87" t="s">
        <v>123</v>
      </c>
      <c r="C87">
        <v>5</v>
      </c>
      <c r="D87">
        <v>1</v>
      </c>
      <c r="E87">
        <f ca="1">OFFSET(Différentiels!$A$1,$D87+4,1,1,1)</f>
        <v>15</v>
      </c>
      <c r="F87">
        <f ca="1">OFFSET(Différentiels!$A$1,$D87+4,2,1,1)</f>
        <v>58</v>
      </c>
      <c r="G87">
        <v>2</v>
      </c>
      <c r="H87" s="58">
        <f ca="1">OFFSET(Tachy!$A$1,$G87+4,1,1,1)</f>
        <v>21</v>
      </c>
      <c r="I87" s="58">
        <f ca="1">OFFSET(Tachy!$A$1,$G87+4,2,1,1)</f>
        <v>20</v>
      </c>
      <c r="K87">
        <v>14</v>
      </c>
      <c r="N87" t="str">
        <f ca="1">OFFSET(rapports!$A$1,$K87-1,0,1,1)</f>
        <v>JB1E</v>
      </c>
      <c r="O87">
        <f ca="1">OFFSET(rapports!$A$1,$K87-1,1,1,1)</f>
        <v>11</v>
      </c>
      <c r="P87">
        <f ca="1">OFFSET(rapports!$A$1,$K87-1,2,1,1)</f>
        <v>-39</v>
      </c>
      <c r="Q87" s="4">
        <f t="shared" si="12"/>
        <v>-0.07294429708222812</v>
      </c>
      <c r="R87">
        <f ca="1">OFFSET(rapports!$A$1,$K87-1,3,1,1)</f>
        <v>11</v>
      </c>
      <c r="S87">
        <f ca="1">OFFSET(rapports!$A$1,$K87-1,4,1,1)</f>
        <v>41</v>
      </c>
      <c r="T87" s="4">
        <f t="shared" si="16"/>
        <v>0.06938603868797308</v>
      </c>
      <c r="U87">
        <f ca="1">OFFSET(rapports!$A$1,$K87-1,5,1,1)</f>
        <v>21</v>
      </c>
      <c r="V87">
        <f ca="1">OFFSET(rapports!$A$1,$K87-1,6,1,1)</f>
        <v>43</v>
      </c>
      <c r="W87" s="4">
        <f t="shared" si="13"/>
        <v>0.12630312750601444</v>
      </c>
      <c r="X87">
        <f ca="1">OFFSET(rapports!$A$1,$K87-1,7,1,1)</f>
        <v>28</v>
      </c>
      <c r="Y87">
        <f ca="1">OFFSET(rapports!$A$1,$K87-1,8,1,1)</f>
        <v>37</v>
      </c>
      <c r="Z87" s="4">
        <f t="shared" si="17"/>
        <v>0.195712954333644</v>
      </c>
      <c r="AA87">
        <f ca="1">OFFSET(rapports!$A$1,$K87-1,9,1,1)</f>
        <v>30</v>
      </c>
      <c r="AB87">
        <f ca="1">OFFSET(rapports!$A$1,$K87-1,10,1,1)</f>
        <v>29</v>
      </c>
      <c r="AC87" s="4">
        <f t="shared" si="14"/>
        <v>0.267538644470868</v>
      </c>
      <c r="AD87">
        <f ca="1">IF($C87=5,OFFSET(rapports!$A$1,$K87-1,11,1,1),"--")</f>
        <v>39</v>
      </c>
      <c r="AE87">
        <f ca="1">IF($C87=5,OFFSET(rapports!$A$1,$K87-1,12,1,1),"--")</f>
        <v>31</v>
      </c>
      <c r="AF87" s="4">
        <f t="shared" si="15"/>
        <v>0.3253615127919911</v>
      </c>
    </row>
    <row r="88" spans="1:32" ht="12.75">
      <c r="A88" t="s">
        <v>124</v>
      </c>
      <c r="C88">
        <v>5</v>
      </c>
      <c r="D88">
        <v>8</v>
      </c>
      <c r="E88">
        <f ca="1">OFFSET(Différentiels!$A$1,$D88+4,1,1,1)</f>
        <v>15</v>
      </c>
      <c r="F88">
        <f ca="1">OFFSET(Différentiels!$A$1,$D88+4,2,1,1)</f>
        <v>61</v>
      </c>
      <c r="G88">
        <v>1</v>
      </c>
      <c r="H88" s="58">
        <f ca="1">OFFSET(Tachy!$A$1,$G88+4,1,1,1)</f>
        <v>21</v>
      </c>
      <c r="I88" s="58">
        <f ca="1">OFFSET(Tachy!$A$1,$G88+4,2,1,1)</f>
        <v>19</v>
      </c>
      <c r="K88">
        <v>14</v>
      </c>
      <c r="N88" t="str">
        <f ca="1">OFFSET(rapports!$A$1,$K88-1,0,1,1)</f>
        <v>JB1E</v>
      </c>
      <c r="O88">
        <f ca="1">OFFSET(rapports!$A$1,$K88-1,1,1,1)</f>
        <v>11</v>
      </c>
      <c r="P88">
        <f ca="1">OFFSET(rapports!$A$1,$K88-1,2,1,1)</f>
        <v>-39</v>
      </c>
      <c r="Q88" s="4">
        <f t="shared" si="12"/>
        <v>-0.06935687263556116</v>
      </c>
      <c r="R88">
        <f ca="1">OFFSET(rapports!$A$1,$K88-1,3,1,1)</f>
        <v>11</v>
      </c>
      <c r="S88">
        <f ca="1">OFFSET(rapports!$A$1,$K88-1,4,1,1)</f>
        <v>41</v>
      </c>
      <c r="T88" s="4">
        <f t="shared" si="16"/>
        <v>0.06597361055577769</v>
      </c>
      <c r="U88">
        <f ca="1">OFFSET(rapports!$A$1,$K88-1,5,1,1)</f>
        <v>21</v>
      </c>
      <c r="V88">
        <f ca="1">OFFSET(rapports!$A$1,$K88-1,6,1,1)</f>
        <v>43</v>
      </c>
      <c r="W88" s="4">
        <f t="shared" si="13"/>
        <v>0.12009149828440716</v>
      </c>
      <c r="X88">
        <f ca="1">OFFSET(rapports!$A$1,$K88-1,7,1,1)</f>
        <v>28</v>
      </c>
      <c r="Y88">
        <f ca="1">OFFSET(rapports!$A$1,$K88-1,8,1,1)</f>
        <v>37</v>
      </c>
      <c r="Z88" s="4">
        <f t="shared" si="17"/>
        <v>0.18608772707133361</v>
      </c>
      <c r="AA88">
        <f ca="1">OFFSET(rapports!$A$1,$K88-1,9,1,1)</f>
        <v>30</v>
      </c>
      <c r="AB88">
        <f ca="1">OFFSET(rapports!$A$1,$K88-1,10,1,1)</f>
        <v>29</v>
      </c>
      <c r="AC88" s="4">
        <f t="shared" si="14"/>
        <v>0.25438100621820237</v>
      </c>
      <c r="AD88">
        <f ca="1">IF($C88=5,OFFSET(rapports!$A$1,$K88-1,11,1,1),"--")</f>
        <v>39</v>
      </c>
      <c r="AE88">
        <f ca="1">IF($C88=5,OFFSET(rapports!$A$1,$K88-1,12,1,1),"--")</f>
        <v>31</v>
      </c>
      <c r="AF88" s="4">
        <f t="shared" si="15"/>
        <v>0.3093601269169751</v>
      </c>
    </row>
    <row r="89" spans="1:32" ht="12.75">
      <c r="A89" t="s">
        <v>125</v>
      </c>
      <c r="C89">
        <v>5</v>
      </c>
      <c r="D89">
        <v>4</v>
      </c>
      <c r="E89">
        <f ca="1">OFFSET(Différentiels!$A$1,$D89+4,1,1,1)</f>
        <v>16</v>
      </c>
      <c r="F89">
        <f ca="1">OFFSET(Différentiels!$A$1,$D89+4,2,1,1)</f>
        <v>57</v>
      </c>
      <c r="G89">
        <v>2</v>
      </c>
      <c r="H89" s="58">
        <f ca="1">OFFSET(Tachy!$A$1,$G89+4,1,1,1)</f>
        <v>21</v>
      </c>
      <c r="I89" s="58">
        <f ca="1">OFFSET(Tachy!$A$1,$G89+4,2,1,1)</f>
        <v>20</v>
      </c>
      <c r="K89">
        <v>14</v>
      </c>
      <c r="N89" t="str">
        <f ca="1">OFFSET(rapports!$A$1,$K89-1,0,1,1)</f>
        <v>JB1E</v>
      </c>
      <c r="O89">
        <f ca="1">OFFSET(rapports!$A$1,$K89-1,1,1,1)</f>
        <v>11</v>
      </c>
      <c r="P89">
        <f ca="1">OFFSET(rapports!$A$1,$K89-1,2,1,1)</f>
        <v>-39</v>
      </c>
      <c r="Q89" s="4">
        <f t="shared" si="12"/>
        <v>-0.07917228969860549</v>
      </c>
      <c r="R89">
        <f ca="1">OFFSET(rapports!$A$1,$K89-1,3,1,1)</f>
        <v>11</v>
      </c>
      <c r="S89">
        <f ca="1">OFFSET(rapports!$A$1,$K89-1,4,1,1)</f>
        <v>41</v>
      </c>
      <c r="T89" s="4">
        <f t="shared" si="16"/>
        <v>0.07531022678647839</v>
      </c>
      <c r="U89">
        <f ca="1">OFFSET(rapports!$A$1,$K89-1,5,1,1)</f>
        <v>21</v>
      </c>
      <c r="V89">
        <f ca="1">OFFSET(rapports!$A$1,$K89-1,6,1,1)</f>
        <v>43</v>
      </c>
      <c r="W89" s="4">
        <f t="shared" si="13"/>
        <v>0.13708690330477355</v>
      </c>
      <c r="X89">
        <f ca="1">OFFSET(rapports!$A$1,$K89-1,7,1,1)</f>
        <v>28</v>
      </c>
      <c r="Y89">
        <f ca="1">OFFSET(rapports!$A$1,$K89-1,8,1,1)</f>
        <v>37</v>
      </c>
      <c r="Z89" s="4">
        <f t="shared" si="17"/>
        <v>0.2124229492650545</v>
      </c>
      <c r="AA89">
        <f ca="1">OFFSET(rapports!$A$1,$K89-1,9,1,1)</f>
        <v>30</v>
      </c>
      <c r="AB89">
        <f ca="1">OFFSET(rapports!$A$1,$K89-1,10,1,1)</f>
        <v>29</v>
      </c>
      <c r="AC89" s="4">
        <f t="shared" si="14"/>
        <v>0.2903811252268602</v>
      </c>
      <c r="AD89">
        <f ca="1">IF($C89=5,OFFSET(rapports!$A$1,$K89-1,11,1,1),"--")</f>
        <v>39</v>
      </c>
      <c r="AE89">
        <f ca="1">IF($C89=5,OFFSET(rapports!$A$1,$K89-1,12,1,1),"--")</f>
        <v>31</v>
      </c>
      <c r="AF89" s="4">
        <f t="shared" si="15"/>
        <v>0.3531409168081494</v>
      </c>
    </row>
    <row r="90" spans="1:32" ht="12.75">
      <c r="A90" t="s">
        <v>126</v>
      </c>
      <c r="C90">
        <v>5</v>
      </c>
      <c r="D90">
        <v>11</v>
      </c>
      <c r="E90">
        <f ca="1">OFFSET(Différentiels!$A$1,$D90+4,1,1,1)</f>
        <v>15</v>
      </c>
      <c r="F90">
        <f ca="1">OFFSET(Différentiels!$A$1,$D90+4,2,1,1)</f>
        <v>59</v>
      </c>
      <c r="G90">
        <v>1</v>
      </c>
      <c r="H90" s="58">
        <f ca="1">OFFSET(Tachy!$A$1,$G90+4,1,1,1)</f>
        <v>21</v>
      </c>
      <c r="I90" s="58">
        <f ca="1">OFFSET(Tachy!$A$1,$G90+4,2,1,1)</f>
        <v>19</v>
      </c>
      <c r="K90">
        <v>15</v>
      </c>
      <c r="N90" t="str">
        <f ca="1">OFFSET(rapports!$A$1,$K90-1,0,1,1)</f>
        <v>JB1F</v>
      </c>
      <c r="O90">
        <f ca="1">OFFSET(rapports!$A$1,$K90-1,1,1,1)</f>
        <v>11</v>
      </c>
      <c r="P90">
        <f ca="1">OFFSET(rapports!$A$1,$K90-1,2,1,1)</f>
        <v>-39</v>
      </c>
      <c r="Q90" s="4">
        <f t="shared" si="12"/>
        <v>-0.07170795306388526</v>
      </c>
      <c r="R90">
        <f ca="1">OFFSET(rapports!$A$1,$K90-1,3,1,1)</f>
        <v>11</v>
      </c>
      <c r="S90">
        <f ca="1">OFFSET(rapports!$A$1,$K90-1,4,1,1)</f>
        <v>41</v>
      </c>
      <c r="T90" s="4">
        <f t="shared" si="16"/>
        <v>0.06821000413393964</v>
      </c>
      <c r="U90">
        <f ca="1">OFFSET(rapports!$A$1,$K90-1,5,1,1)</f>
        <v>22</v>
      </c>
      <c r="V90">
        <f ca="1">OFFSET(rapports!$A$1,$K90-1,6,1,1)</f>
        <v>41</v>
      </c>
      <c r="W90" s="4">
        <f t="shared" si="13"/>
        <v>0.13642000826787928</v>
      </c>
      <c r="X90">
        <f ca="1">OFFSET(rapports!$A$1,$K90-1,7,1,1)</f>
        <v>28</v>
      </c>
      <c r="Y90">
        <f ca="1">OFFSET(rapports!$A$1,$K90-1,8,1,1)</f>
        <v>37</v>
      </c>
      <c r="Z90" s="4">
        <f t="shared" si="17"/>
        <v>0.19239578561612458</v>
      </c>
      <c r="AA90">
        <f ca="1">OFFSET(rapports!$A$1,$K90-1,9,1,1)</f>
        <v>30</v>
      </c>
      <c r="AB90">
        <f ca="1">OFFSET(rapports!$A$1,$K90-1,10,1,1)</f>
        <v>29</v>
      </c>
      <c r="AC90" s="4">
        <f t="shared" si="14"/>
        <v>0.2630040911747516</v>
      </c>
      <c r="AD90">
        <f ca="1">IF($C90=5,OFFSET(rapports!$A$1,$K90-1,11,1,1),"--")</f>
        <v>41</v>
      </c>
      <c r="AE90">
        <f ca="1">IF($C90=5,OFFSET(rapports!$A$1,$K90-1,12,1,1),"--")</f>
        <v>31</v>
      </c>
      <c r="AF90" s="4">
        <f t="shared" si="15"/>
        <v>0.33624931656642976</v>
      </c>
    </row>
    <row r="91" spans="1:32" ht="12.75">
      <c r="A91" t="s">
        <v>127</v>
      </c>
      <c r="C91">
        <v>5</v>
      </c>
      <c r="D91">
        <v>1</v>
      </c>
      <c r="E91">
        <f ca="1">OFFSET(Différentiels!$A$1,$D91+4,1,1,1)</f>
        <v>15</v>
      </c>
      <c r="F91">
        <f ca="1">OFFSET(Différentiels!$A$1,$D91+4,2,1,1)</f>
        <v>58</v>
      </c>
      <c r="G91">
        <v>2</v>
      </c>
      <c r="H91" s="58">
        <f ca="1">OFFSET(Tachy!$A$1,$G91+4,1,1,1)</f>
        <v>21</v>
      </c>
      <c r="I91" s="58">
        <f ca="1">OFFSET(Tachy!$A$1,$G91+4,2,1,1)</f>
        <v>20</v>
      </c>
      <c r="K91">
        <v>14</v>
      </c>
      <c r="N91" t="str">
        <f ca="1">OFFSET(rapports!$A$1,$K91-1,0,1,1)</f>
        <v>JB1E</v>
      </c>
      <c r="O91">
        <f ca="1">OFFSET(rapports!$A$1,$K91-1,1,1,1)</f>
        <v>11</v>
      </c>
      <c r="P91">
        <f ca="1">OFFSET(rapports!$A$1,$K91-1,2,1,1)</f>
        <v>-39</v>
      </c>
      <c r="Q91" s="4">
        <f t="shared" si="12"/>
        <v>-0.07294429708222812</v>
      </c>
      <c r="R91">
        <f ca="1">OFFSET(rapports!$A$1,$K91-1,3,1,1)</f>
        <v>11</v>
      </c>
      <c r="S91">
        <f ca="1">OFFSET(rapports!$A$1,$K91-1,4,1,1)</f>
        <v>41</v>
      </c>
      <c r="T91" s="4">
        <f t="shared" si="16"/>
        <v>0.06938603868797308</v>
      </c>
      <c r="U91">
        <f ca="1">OFFSET(rapports!$A$1,$K91-1,5,1,1)</f>
        <v>21</v>
      </c>
      <c r="V91">
        <f ca="1">OFFSET(rapports!$A$1,$K91-1,6,1,1)</f>
        <v>43</v>
      </c>
      <c r="W91" s="4">
        <f t="shared" si="13"/>
        <v>0.12630312750601444</v>
      </c>
      <c r="X91">
        <f ca="1">OFFSET(rapports!$A$1,$K91-1,7,1,1)</f>
        <v>28</v>
      </c>
      <c r="Y91">
        <f ca="1">OFFSET(rapports!$A$1,$K91-1,8,1,1)</f>
        <v>37</v>
      </c>
      <c r="Z91" s="4">
        <f t="shared" si="17"/>
        <v>0.195712954333644</v>
      </c>
      <c r="AA91">
        <f ca="1">OFFSET(rapports!$A$1,$K91-1,9,1,1)</f>
        <v>30</v>
      </c>
      <c r="AB91">
        <f ca="1">OFFSET(rapports!$A$1,$K91-1,10,1,1)</f>
        <v>29</v>
      </c>
      <c r="AC91" s="4">
        <f t="shared" si="14"/>
        <v>0.267538644470868</v>
      </c>
      <c r="AD91">
        <f ca="1">IF($C91=5,OFFSET(rapports!$A$1,$K91-1,11,1,1),"--")</f>
        <v>39</v>
      </c>
      <c r="AE91">
        <f ca="1">IF($C91=5,OFFSET(rapports!$A$1,$K91-1,12,1,1),"--")</f>
        <v>31</v>
      </c>
      <c r="AF91" s="4">
        <f t="shared" si="15"/>
        <v>0.3253615127919911</v>
      </c>
    </row>
    <row r="92" spans="1:32" ht="12.75">
      <c r="A92" t="s">
        <v>128</v>
      </c>
      <c r="C92">
        <v>5</v>
      </c>
      <c r="D92">
        <v>10</v>
      </c>
      <c r="E92">
        <f ca="1">OFFSET(Différentiels!$A$1,$D92+4,1,1,1)</f>
        <v>15</v>
      </c>
      <c r="F92">
        <f ca="1">OFFSET(Différentiels!$A$1,$D92+4,2,1,1)</f>
        <v>56</v>
      </c>
      <c r="G92">
        <v>2</v>
      </c>
      <c r="H92" s="58">
        <f ca="1">OFFSET(Tachy!$A$1,$G92+4,1,1,1)</f>
        <v>21</v>
      </c>
      <c r="I92" s="58">
        <f ca="1">OFFSET(Tachy!$A$1,$G92+4,2,1,1)</f>
        <v>20</v>
      </c>
      <c r="K92">
        <v>18</v>
      </c>
      <c r="N92" t="str">
        <f ca="1">OFFSET(rapports!$A$1,$K92-1,0,1,1)</f>
        <v>JB1I</v>
      </c>
      <c r="O92">
        <f ca="1">OFFSET(rapports!$A$1,$K92-1,1,1,1)</f>
        <v>11</v>
      </c>
      <c r="P92">
        <f ca="1">OFFSET(rapports!$A$1,$K92-1,2,1,1)</f>
        <v>-39</v>
      </c>
      <c r="Q92" s="4">
        <f t="shared" si="12"/>
        <v>-0.07554945054945056</v>
      </c>
      <c r="R92">
        <f ca="1">OFFSET(rapports!$A$1,$K92-1,3,1,1)</f>
        <v>11</v>
      </c>
      <c r="S92">
        <f ca="1">OFFSET(rapports!$A$1,$K92-1,4,1,1)</f>
        <v>41</v>
      </c>
      <c r="T92" s="4">
        <f t="shared" si="16"/>
        <v>0.07186411149825785</v>
      </c>
      <c r="U92">
        <f ca="1">OFFSET(rapports!$A$1,$K92-1,5,1,1)</f>
        <v>21</v>
      </c>
      <c r="V92">
        <f ca="1">OFFSET(rapports!$A$1,$K92-1,6,1,1)</f>
        <v>43</v>
      </c>
      <c r="W92" s="4">
        <f t="shared" si="13"/>
        <v>0.1308139534883721</v>
      </c>
      <c r="X92">
        <f ca="1">OFFSET(rapports!$A$1,$K92-1,7,1,1)</f>
        <v>28</v>
      </c>
      <c r="Y92">
        <f ca="1">OFFSET(rapports!$A$1,$K92-1,8,1,1)</f>
        <v>37</v>
      </c>
      <c r="Z92" s="4">
        <f t="shared" si="17"/>
        <v>0.20270270270270271</v>
      </c>
      <c r="AA92">
        <f ca="1">OFFSET(rapports!$A$1,$K92-1,9,1,1)</f>
        <v>34</v>
      </c>
      <c r="AB92">
        <f ca="1">OFFSET(rapports!$A$1,$K92-1,10,1,1)</f>
        <v>35</v>
      </c>
      <c r="AC92" s="4">
        <f t="shared" si="14"/>
        <v>0.2602040816326531</v>
      </c>
      <c r="AD92">
        <f ca="1">IF($C92=5,OFFSET(rapports!$A$1,$K92-1,11,1,1),"--")</f>
        <v>34</v>
      </c>
      <c r="AE92">
        <f ca="1">IF($C92=5,OFFSET(rapports!$A$1,$K92-1,12,1,1),"--")</f>
        <v>28</v>
      </c>
      <c r="AF92" s="4">
        <f t="shared" si="15"/>
        <v>0.32525510204081637</v>
      </c>
    </row>
    <row r="93" spans="1:32" ht="12.75">
      <c r="A93" t="s">
        <v>129</v>
      </c>
      <c r="C93">
        <v>5</v>
      </c>
      <c r="D93">
        <v>4</v>
      </c>
      <c r="E93">
        <f ca="1">OFFSET(Différentiels!$A$1,$D93+4,1,1,1)</f>
        <v>16</v>
      </c>
      <c r="F93">
        <f ca="1">OFFSET(Différentiels!$A$1,$D93+4,2,1,1)</f>
        <v>57</v>
      </c>
      <c r="G93">
        <v>2</v>
      </c>
      <c r="H93" s="58">
        <f ca="1">OFFSET(Tachy!$A$1,$G93+4,1,1,1)</f>
        <v>21</v>
      </c>
      <c r="I93" s="58">
        <f ca="1">OFFSET(Tachy!$A$1,$G93+4,2,1,1)</f>
        <v>20</v>
      </c>
      <c r="K93">
        <v>14</v>
      </c>
      <c r="N93" t="str">
        <f ca="1">OFFSET(rapports!$A$1,$K93-1,0,1,1)</f>
        <v>JB1E</v>
      </c>
      <c r="O93">
        <f ca="1">OFFSET(rapports!$A$1,$K93-1,1,1,1)</f>
        <v>11</v>
      </c>
      <c r="P93">
        <f ca="1">OFFSET(rapports!$A$1,$K93-1,2,1,1)</f>
        <v>-39</v>
      </c>
      <c r="Q93" s="4">
        <f t="shared" si="12"/>
        <v>-0.07917228969860549</v>
      </c>
      <c r="R93">
        <f ca="1">OFFSET(rapports!$A$1,$K93-1,3,1,1)</f>
        <v>11</v>
      </c>
      <c r="S93">
        <f ca="1">OFFSET(rapports!$A$1,$K93-1,4,1,1)</f>
        <v>41</v>
      </c>
      <c r="T93" s="4">
        <f t="shared" si="16"/>
        <v>0.07531022678647839</v>
      </c>
      <c r="U93">
        <f ca="1">OFFSET(rapports!$A$1,$K93-1,5,1,1)</f>
        <v>21</v>
      </c>
      <c r="V93">
        <f ca="1">OFFSET(rapports!$A$1,$K93-1,6,1,1)</f>
        <v>43</v>
      </c>
      <c r="W93" s="4">
        <f t="shared" si="13"/>
        <v>0.13708690330477355</v>
      </c>
      <c r="X93">
        <f ca="1">OFFSET(rapports!$A$1,$K93-1,7,1,1)</f>
        <v>28</v>
      </c>
      <c r="Y93">
        <f ca="1">OFFSET(rapports!$A$1,$K93-1,8,1,1)</f>
        <v>37</v>
      </c>
      <c r="Z93" s="4">
        <f t="shared" si="17"/>
        <v>0.2124229492650545</v>
      </c>
      <c r="AA93">
        <f ca="1">OFFSET(rapports!$A$1,$K93-1,9,1,1)</f>
        <v>30</v>
      </c>
      <c r="AB93">
        <f ca="1">OFFSET(rapports!$A$1,$K93-1,10,1,1)</f>
        <v>29</v>
      </c>
      <c r="AC93" s="4">
        <f t="shared" si="14"/>
        <v>0.2903811252268602</v>
      </c>
      <c r="AD93">
        <f ca="1">IF($C93=5,OFFSET(rapports!$A$1,$K93-1,11,1,1),"--")</f>
        <v>39</v>
      </c>
      <c r="AE93">
        <f ca="1">IF($C93=5,OFFSET(rapports!$A$1,$K93-1,12,1,1),"--")</f>
        <v>31</v>
      </c>
      <c r="AF93" s="4">
        <f t="shared" si="15"/>
        <v>0.3531409168081494</v>
      </c>
    </row>
    <row r="94" spans="1:32" ht="12.75">
      <c r="A94" t="s">
        <v>130</v>
      </c>
      <c r="C94">
        <v>5</v>
      </c>
      <c r="D94">
        <v>10</v>
      </c>
      <c r="E94">
        <f ca="1">OFFSET(Différentiels!$A$1,$D94+4,1,1,1)</f>
        <v>15</v>
      </c>
      <c r="F94">
        <f ca="1">OFFSET(Différentiels!$A$1,$D94+4,2,1,1)</f>
        <v>56</v>
      </c>
      <c r="G94">
        <v>2</v>
      </c>
      <c r="H94" s="58">
        <f ca="1">OFFSET(Tachy!$A$1,$G94+4,1,1,1)</f>
        <v>21</v>
      </c>
      <c r="I94" s="58">
        <f ca="1">OFFSET(Tachy!$A$1,$G94+4,2,1,1)</f>
        <v>20</v>
      </c>
      <c r="K94">
        <v>18</v>
      </c>
      <c r="N94" t="str">
        <f ca="1">OFFSET(rapports!$A$1,$K94-1,0,1,1)</f>
        <v>JB1I</v>
      </c>
      <c r="O94">
        <f ca="1">OFFSET(rapports!$A$1,$K94-1,1,1,1)</f>
        <v>11</v>
      </c>
      <c r="P94">
        <f ca="1">OFFSET(rapports!$A$1,$K94-1,2,1,1)</f>
        <v>-39</v>
      </c>
      <c r="Q94" s="4">
        <f t="shared" si="12"/>
        <v>-0.07554945054945056</v>
      </c>
      <c r="R94">
        <f ca="1">OFFSET(rapports!$A$1,$K94-1,3,1,1)</f>
        <v>11</v>
      </c>
      <c r="S94">
        <f ca="1">OFFSET(rapports!$A$1,$K94-1,4,1,1)</f>
        <v>41</v>
      </c>
      <c r="T94" s="4">
        <f t="shared" si="16"/>
        <v>0.07186411149825785</v>
      </c>
      <c r="U94">
        <f ca="1">OFFSET(rapports!$A$1,$K94-1,5,1,1)</f>
        <v>21</v>
      </c>
      <c r="V94">
        <f ca="1">OFFSET(rapports!$A$1,$K94-1,6,1,1)</f>
        <v>43</v>
      </c>
      <c r="W94" s="4">
        <f t="shared" si="13"/>
        <v>0.1308139534883721</v>
      </c>
      <c r="X94">
        <f ca="1">OFFSET(rapports!$A$1,$K94-1,7,1,1)</f>
        <v>28</v>
      </c>
      <c r="Y94">
        <f ca="1">OFFSET(rapports!$A$1,$K94-1,8,1,1)</f>
        <v>37</v>
      </c>
      <c r="Z94" s="4">
        <f t="shared" si="17"/>
        <v>0.20270270270270271</v>
      </c>
      <c r="AA94">
        <f ca="1">OFFSET(rapports!$A$1,$K94-1,9,1,1)</f>
        <v>34</v>
      </c>
      <c r="AB94">
        <f ca="1">OFFSET(rapports!$A$1,$K94-1,10,1,1)</f>
        <v>35</v>
      </c>
      <c r="AC94" s="4">
        <f t="shared" si="14"/>
        <v>0.2602040816326531</v>
      </c>
      <c r="AD94">
        <f ca="1">IF($C94=5,OFFSET(rapports!$A$1,$K94-1,11,1,1),"--")</f>
        <v>34</v>
      </c>
      <c r="AE94">
        <f ca="1">IF($C94=5,OFFSET(rapports!$A$1,$K94-1,12,1,1),"--")</f>
        <v>28</v>
      </c>
      <c r="AF94" s="4">
        <f t="shared" si="15"/>
        <v>0.32525510204081637</v>
      </c>
    </row>
    <row r="95" spans="1:32" ht="12.75">
      <c r="A95" t="s">
        <v>131</v>
      </c>
      <c r="C95">
        <v>5</v>
      </c>
      <c r="D95">
        <v>10</v>
      </c>
      <c r="E95">
        <f ca="1">OFFSET(Différentiels!$A$1,$D95+4,1,1,1)</f>
        <v>15</v>
      </c>
      <c r="F95">
        <f ca="1">OFFSET(Différentiels!$A$1,$D95+4,2,1,1)</f>
        <v>56</v>
      </c>
      <c r="G95">
        <v>1</v>
      </c>
      <c r="H95" s="58">
        <f ca="1">OFFSET(Tachy!$A$1,$G95+4,1,1,1)</f>
        <v>21</v>
      </c>
      <c r="I95" s="58">
        <f ca="1">OFFSET(Tachy!$A$1,$G95+4,2,1,1)</f>
        <v>19</v>
      </c>
      <c r="K95">
        <v>14</v>
      </c>
      <c r="N95" t="str">
        <f ca="1">OFFSET(rapports!$A$1,$K95-1,0,1,1)</f>
        <v>JB1E</v>
      </c>
      <c r="O95">
        <f ca="1">OFFSET(rapports!$A$1,$K95-1,1,1,1)</f>
        <v>11</v>
      </c>
      <c r="P95">
        <f ca="1">OFFSET(rapports!$A$1,$K95-1,2,1,1)</f>
        <v>-39</v>
      </c>
      <c r="Q95" s="4">
        <f t="shared" si="12"/>
        <v>-0.07554945054945056</v>
      </c>
      <c r="R95">
        <f ca="1">OFFSET(rapports!$A$1,$K95-1,3,1,1)</f>
        <v>11</v>
      </c>
      <c r="S95">
        <f ca="1">OFFSET(rapports!$A$1,$K95-1,4,1,1)</f>
        <v>41</v>
      </c>
      <c r="T95" s="4">
        <f t="shared" si="16"/>
        <v>0.07186411149825785</v>
      </c>
      <c r="U95">
        <f ca="1">OFFSET(rapports!$A$1,$K95-1,5,1,1)</f>
        <v>21</v>
      </c>
      <c r="V95">
        <f ca="1">OFFSET(rapports!$A$1,$K95-1,6,1,1)</f>
        <v>43</v>
      </c>
      <c r="W95" s="4">
        <f t="shared" si="13"/>
        <v>0.1308139534883721</v>
      </c>
      <c r="X95">
        <f ca="1">OFFSET(rapports!$A$1,$K95-1,7,1,1)</f>
        <v>28</v>
      </c>
      <c r="Y95">
        <f ca="1">OFFSET(rapports!$A$1,$K95-1,8,1,1)</f>
        <v>37</v>
      </c>
      <c r="Z95" s="4">
        <f t="shared" si="17"/>
        <v>0.20270270270270271</v>
      </c>
      <c r="AA95">
        <f ca="1">OFFSET(rapports!$A$1,$K95-1,9,1,1)</f>
        <v>30</v>
      </c>
      <c r="AB95">
        <f ca="1">OFFSET(rapports!$A$1,$K95-1,10,1,1)</f>
        <v>29</v>
      </c>
      <c r="AC95" s="4">
        <f t="shared" si="14"/>
        <v>0.2770935960591133</v>
      </c>
      <c r="AD95">
        <f ca="1">IF($C95=5,OFFSET(rapports!$A$1,$K95-1,11,1,1),"--")</f>
        <v>39</v>
      </c>
      <c r="AE95">
        <f ca="1">IF($C95=5,OFFSET(rapports!$A$1,$K95-1,12,1,1),"--")</f>
        <v>31</v>
      </c>
      <c r="AF95" s="4">
        <f t="shared" si="15"/>
        <v>0.33698156682027647</v>
      </c>
    </row>
    <row r="96" spans="1:32" ht="12.75">
      <c r="A96" t="s">
        <v>132</v>
      </c>
      <c r="C96">
        <v>5</v>
      </c>
      <c r="D96">
        <v>8</v>
      </c>
      <c r="E96">
        <f ca="1">OFFSET(Différentiels!$A$1,$D96+4,1,1,1)</f>
        <v>15</v>
      </c>
      <c r="F96">
        <f ca="1">OFFSET(Différentiels!$A$1,$D96+4,2,1,1)</f>
        <v>61</v>
      </c>
      <c r="G96">
        <v>1</v>
      </c>
      <c r="H96" s="58">
        <f ca="1">OFFSET(Tachy!$A$1,$G96+4,1,1,1)</f>
        <v>21</v>
      </c>
      <c r="I96" s="58">
        <f ca="1">OFFSET(Tachy!$A$1,$G96+4,2,1,1)</f>
        <v>19</v>
      </c>
      <c r="K96">
        <v>14</v>
      </c>
      <c r="N96" t="str">
        <f ca="1">OFFSET(rapports!$A$1,$K96-1,0,1,1)</f>
        <v>JB1E</v>
      </c>
      <c r="O96">
        <f ca="1">OFFSET(rapports!$A$1,$K96-1,1,1,1)</f>
        <v>11</v>
      </c>
      <c r="P96">
        <f ca="1">OFFSET(rapports!$A$1,$K96-1,2,1,1)</f>
        <v>-39</v>
      </c>
      <c r="Q96" s="4">
        <f t="shared" si="12"/>
        <v>-0.06935687263556116</v>
      </c>
      <c r="R96">
        <f ca="1">OFFSET(rapports!$A$1,$K96-1,3,1,1)</f>
        <v>11</v>
      </c>
      <c r="S96">
        <f ca="1">OFFSET(rapports!$A$1,$K96-1,4,1,1)</f>
        <v>41</v>
      </c>
      <c r="T96" s="4">
        <f t="shared" si="16"/>
        <v>0.06597361055577769</v>
      </c>
      <c r="U96">
        <f ca="1">OFFSET(rapports!$A$1,$K96-1,5,1,1)</f>
        <v>21</v>
      </c>
      <c r="V96">
        <f ca="1">OFFSET(rapports!$A$1,$K96-1,6,1,1)</f>
        <v>43</v>
      </c>
      <c r="W96" s="4">
        <f t="shared" si="13"/>
        <v>0.12009149828440716</v>
      </c>
      <c r="X96">
        <f ca="1">OFFSET(rapports!$A$1,$K96-1,7,1,1)</f>
        <v>28</v>
      </c>
      <c r="Y96">
        <f ca="1">OFFSET(rapports!$A$1,$K96-1,8,1,1)</f>
        <v>37</v>
      </c>
      <c r="Z96" s="4">
        <f t="shared" si="17"/>
        <v>0.18608772707133361</v>
      </c>
      <c r="AA96">
        <f ca="1">OFFSET(rapports!$A$1,$K96-1,9,1,1)</f>
        <v>30</v>
      </c>
      <c r="AB96">
        <f ca="1">OFFSET(rapports!$A$1,$K96-1,10,1,1)</f>
        <v>29</v>
      </c>
      <c r="AC96" s="4">
        <f t="shared" si="14"/>
        <v>0.25438100621820237</v>
      </c>
      <c r="AD96">
        <f ca="1">IF($C96=5,OFFSET(rapports!$A$1,$K96-1,11,1,1),"--")</f>
        <v>39</v>
      </c>
      <c r="AE96">
        <f ca="1">IF($C96=5,OFFSET(rapports!$A$1,$K96-1,12,1,1),"--")</f>
        <v>31</v>
      </c>
      <c r="AF96" s="4">
        <f t="shared" si="15"/>
        <v>0.3093601269169751</v>
      </c>
    </row>
    <row r="97" spans="1:32" ht="12.75">
      <c r="A97" t="s">
        <v>133</v>
      </c>
      <c r="C97">
        <v>5</v>
      </c>
      <c r="D97">
        <v>5</v>
      </c>
      <c r="E97">
        <f ca="1">OFFSET(Différentiels!$A$1,$D97+4,1,1,1)</f>
        <v>14</v>
      </c>
      <c r="F97">
        <f ca="1">OFFSET(Différentiels!$A$1,$D97+4,2,1,1)</f>
        <v>63</v>
      </c>
      <c r="G97">
        <v>3</v>
      </c>
      <c r="H97" s="58">
        <f ca="1">OFFSET(Tachy!$A$1,$G97+4,1,1,1)</f>
        <v>21</v>
      </c>
      <c r="I97" s="58">
        <f ca="1">OFFSET(Tachy!$A$1,$G97+4,2,1,1)</f>
        <v>18</v>
      </c>
      <c r="K97">
        <v>20</v>
      </c>
      <c r="N97" t="str">
        <f ca="1">OFFSET(rapports!$A$1,$K97-1,0,1,1)</f>
        <v>JB1K</v>
      </c>
      <c r="O97">
        <f ca="1">OFFSET(rapports!$A$1,$K97-1,1,1,1)</f>
        <v>11</v>
      </c>
      <c r="P97">
        <f ca="1">OFFSET(rapports!$A$1,$K97-1,2,1,1)</f>
        <v>-39</v>
      </c>
      <c r="Q97" s="4">
        <f t="shared" si="12"/>
        <v>-0.06267806267806268</v>
      </c>
      <c r="R97">
        <f ca="1">OFFSET(rapports!$A$1,$K97-1,3,1,1)</f>
        <v>11</v>
      </c>
      <c r="S97">
        <f ca="1">OFFSET(rapports!$A$1,$K97-1,4,1,1)</f>
        <v>41</v>
      </c>
      <c r="T97" s="4">
        <f t="shared" si="16"/>
        <v>0.059620596205962065</v>
      </c>
      <c r="U97">
        <f ca="1">OFFSET(rapports!$A$1,$K97-1,5,1,1)</f>
        <v>21</v>
      </c>
      <c r="V97">
        <f ca="1">OFFSET(rapports!$A$1,$K97-1,6,1,1)</f>
        <v>43</v>
      </c>
      <c r="W97" s="4">
        <f t="shared" si="13"/>
        <v>0.10852713178294575</v>
      </c>
      <c r="X97">
        <f ca="1">OFFSET(rapports!$A$1,$K97-1,7,1,1)</f>
        <v>28</v>
      </c>
      <c r="Y97">
        <f ca="1">OFFSET(rapports!$A$1,$K97-1,8,1,1)</f>
        <v>37</v>
      </c>
      <c r="Z97" s="4">
        <f t="shared" si="17"/>
        <v>0.16816816816816818</v>
      </c>
      <c r="AA97">
        <f ca="1">OFFSET(rapports!$A$1,$K97-1,9,1,1)</f>
        <v>34</v>
      </c>
      <c r="AB97">
        <f ca="1">OFFSET(rapports!$A$1,$K97-1,10,1,1)</f>
        <v>35</v>
      </c>
      <c r="AC97" s="4">
        <f t="shared" si="14"/>
        <v>0.21587301587301586</v>
      </c>
      <c r="AD97">
        <f ca="1">IF($C97=5,OFFSET(rapports!$A$1,$K97-1,11,1,1),"--")</f>
        <v>39</v>
      </c>
      <c r="AE97">
        <f ca="1">IF($C97=5,OFFSET(rapports!$A$1,$K97-1,12,1,1),"--")</f>
        <v>32</v>
      </c>
      <c r="AF97" s="4">
        <f t="shared" si="15"/>
        <v>0.2708333333333333</v>
      </c>
    </row>
    <row r="98" spans="1:32" ht="12.75">
      <c r="A98" t="s">
        <v>134</v>
      </c>
      <c r="C98">
        <v>5</v>
      </c>
      <c r="D98">
        <v>1</v>
      </c>
      <c r="E98">
        <f ca="1">OFFSET(Différentiels!$A$1,$D98+4,1,1,1)</f>
        <v>15</v>
      </c>
      <c r="F98">
        <f ca="1">OFFSET(Différentiels!$A$1,$D98+4,2,1,1)</f>
        <v>58</v>
      </c>
      <c r="G98">
        <v>1</v>
      </c>
      <c r="H98" s="58">
        <f ca="1">OFFSET(Tachy!$A$1,$G98+4,1,1,1)</f>
        <v>21</v>
      </c>
      <c r="I98" s="58">
        <f ca="1">OFFSET(Tachy!$A$1,$G98+4,2,1,1)</f>
        <v>19</v>
      </c>
      <c r="K98">
        <v>14</v>
      </c>
      <c r="N98" t="str">
        <f ca="1">OFFSET(rapports!$A$1,$K98-1,0,1,1)</f>
        <v>JB1E</v>
      </c>
      <c r="O98">
        <f ca="1">OFFSET(rapports!$A$1,$K98-1,1,1,1)</f>
        <v>11</v>
      </c>
      <c r="P98">
        <f ca="1">OFFSET(rapports!$A$1,$K98-1,2,1,1)</f>
        <v>-39</v>
      </c>
      <c r="Q98" s="4">
        <f t="shared" si="12"/>
        <v>-0.07294429708222812</v>
      </c>
      <c r="R98">
        <f ca="1">OFFSET(rapports!$A$1,$K98-1,3,1,1)</f>
        <v>11</v>
      </c>
      <c r="S98">
        <f ca="1">OFFSET(rapports!$A$1,$K98-1,4,1,1)</f>
        <v>41</v>
      </c>
      <c r="T98" s="4">
        <f t="shared" si="16"/>
        <v>0.06938603868797308</v>
      </c>
      <c r="U98">
        <f ca="1">OFFSET(rapports!$A$1,$K98-1,5,1,1)</f>
        <v>21</v>
      </c>
      <c r="V98">
        <f ca="1">OFFSET(rapports!$A$1,$K98-1,6,1,1)</f>
        <v>43</v>
      </c>
      <c r="W98" s="4">
        <f t="shared" si="13"/>
        <v>0.12630312750601444</v>
      </c>
      <c r="X98">
        <f ca="1">OFFSET(rapports!$A$1,$K98-1,7,1,1)</f>
        <v>28</v>
      </c>
      <c r="Y98">
        <f ca="1">OFFSET(rapports!$A$1,$K98-1,8,1,1)</f>
        <v>37</v>
      </c>
      <c r="Z98" s="4">
        <f t="shared" si="17"/>
        <v>0.195712954333644</v>
      </c>
      <c r="AA98">
        <f ca="1">OFFSET(rapports!$A$1,$K98-1,9,1,1)</f>
        <v>30</v>
      </c>
      <c r="AB98">
        <f ca="1">OFFSET(rapports!$A$1,$K98-1,10,1,1)</f>
        <v>29</v>
      </c>
      <c r="AC98" s="4">
        <f t="shared" si="14"/>
        <v>0.267538644470868</v>
      </c>
      <c r="AD98">
        <f ca="1">IF($C98=5,OFFSET(rapports!$A$1,$K98-1,11,1,1),"--")</f>
        <v>39</v>
      </c>
      <c r="AE98">
        <f ca="1">IF($C98=5,OFFSET(rapports!$A$1,$K98-1,12,1,1),"--")</f>
        <v>31</v>
      </c>
      <c r="AF98" s="4">
        <f t="shared" si="15"/>
        <v>0.3253615127919911</v>
      </c>
    </row>
    <row r="99" spans="1:32" ht="12.75">
      <c r="A99" t="s">
        <v>135</v>
      </c>
      <c r="C99">
        <v>5</v>
      </c>
      <c r="D99">
        <v>8</v>
      </c>
      <c r="E99">
        <f ca="1">OFFSET(Différentiels!$A$1,$D99+4,1,1,1)</f>
        <v>15</v>
      </c>
      <c r="F99">
        <f ca="1">OFFSET(Différentiels!$A$1,$D99+4,2,1,1)</f>
        <v>61</v>
      </c>
      <c r="G99">
        <v>1</v>
      </c>
      <c r="H99" s="58">
        <f ca="1">OFFSET(Tachy!$A$1,$G99+4,1,1,1)</f>
        <v>21</v>
      </c>
      <c r="I99" s="58">
        <f ca="1">OFFSET(Tachy!$A$1,$G99+4,2,1,1)</f>
        <v>19</v>
      </c>
      <c r="K99">
        <v>14</v>
      </c>
      <c r="N99" t="str">
        <f ca="1">OFFSET(rapports!$A$1,$K99-1,0,1,1)</f>
        <v>JB1E</v>
      </c>
      <c r="O99">
        <f ca="1">OFFSET(rapports!$A$1,$K99-1,1,1,1)</f>
        <v>11</v>
      </c>
      <c r="P99">
        <f ca="1">OFFSET(rapports!$A$1,$K99-1,2,1,1)</f>
        <v>-39</v>
      </c>
      <c r="Q99" s="4">
        <f t="shared" si="12"/>
        <v>-0.06935687263556116</v>
      </c>
      <c r="R99">
        <f ca="1">OFFSET(rapports!$A$1,$K99-1,3,1,1)</f>
        <v>11</v>
      </c>
      <c r="S99">
        <f ca="1">OFFSET(rapports!$A$1,$K99-1,4,1,1)</f>
        <v>41</v>
      </c>
      <c r="T99" s="4">
        <f t="shared" si="16"/>
        <v>0.06597361055577769</v>
      </c>
      <c r="U99">
        <f ca="1">OFFSET(rapports!$A$1,$K99-1,5,1,1)</f>
        <v>21</v>
      </c>
      <c r="V99">
        <f ca="1">OFFSET(rapports!$A$1,$K99-1,6,1,1)</f>
        <v>43</v>
      </c>
      <c r="W99" s="4">
        <f t="shared" si="13"/>
        <v>0.12009149828440716</v>
      </c>
      <c r="X99">
        <f ca="1">OFFSET(rapports!$A$1,$K99-1,7,1,1)</f>
        <v>28</v>
      </c>
      <c r="Y99">
        <f ca="1">OFFSET(rapports!$A$1,$K99-1,8,1,1)</f>
        <v>37</v>
      </c>
      <c r="Z99" s="4">
        <f t="shared" si="17"/>
        <v>0.18608772707133361</v>
      </c>
      <c r="AA99">
        <f ca="1">OFFSET(rapports!$A$1,$K99-1,9,1,1)</f>
        <v>30</v>
      </c>
      <c r="AB99">
        <f ca="1">OFFSET(rapports!$A$1,$K99-1,10,1,1)</f>
        <v>29</v>
      </c>
      <c r="AC99" s="4">
        <f t="shared" si="14"/>
        <v>0.25438100621820237</v>
      </c>
      <c r="AD99">
        <f ca="1">IF($C99=5,OFFSET(rapports!$A$1,$K99-1,11,1,1),"--")</f>
        <v>39</v>
      </c>
      <c r="AE99">
        <f ca="1">IF($C99=5,OFFSET(rapports!$A$1,$K99-1,12,1,1),"--")</f>
        <v>31</v>
      </c>
      <c r="AF99" s="4">
        <f t="shared" si="15"/>
        <v>0.3093601269169751</v>
      </c>
    </row>
    <row r="100" spans="1:32" ht="12.75">
      <c r="A100" t="s">
        <v>136</v>
      </c>
      <c r="C100">
        <v>5</v>
      </c>
      <c r="D100">
        <v>6</v>
      </c>
      <c r="E100">
        <f ca="1">OFFSET(Différentiels!$A$1,$D100+4,1,1,1)</f>
        <v>17</v>
      </c>
      <c r="F100">
        <f ca="1">OFFSET(Différentiels!$A$1,$D100+4,2,1,1)</f>
        <v>56</v>
      </c>
      <c r="G100">
        <v>2</v>
      </c>
      <c r="H100" s="58">
        <f ca="1">OFFSET(Tachy!$A$1,$G100+4,1,1,1)</f>
        <v>21</v>
      </c>
      <c r="I100" s="58">
        <f ca="1">OFFSET(Tachy!$A$1,$G100+4,2,1,1)</f>
        <v>20</v>
      </c>
      <c r="K100">
        <v>14</v>
      </c>
      <c r="N100" t="str">
        <f ca="1">OFFSET(rapports!$A$1,$K100-1,0,1,1)</f>
        <v>JB1E</v>
      </c>
      <c r="O100">
        <f ca="1">OFFSET(rapports!$A$1,$K100-1,1,1,1)</f>
        <v>11</v>
      </c>
      <c r="P100">
        <f ca="1">OFFSET(rapports!$A$1,$K100-1,2,1,1)</f>
        <v>-39</v>
      </c>
      <c r="Q100" s="4">
        <f t="shared" si="12"/>
        <v>-0.08562271062271062</v>
      </c>
      <c r="R100">
        <f ca="1">OFFSET(rapports!$A$1,$K100-1,3,1,1)</f>
        <v>11</v>
      </c>
      <c r="S100">
        <f ca="1">OFFSET(rapports!$A$1,$K100-1,4,1,1)</f>
        <v>41</v>
      </c>
      <c r="T100" s="4">
        <f t="shared" si="16"/>
        <v>0.08144599303135888</v>
      </c>
      <c r="U100">
        <f ca="1">OFFSET(rapports!$A$1,$K100-1,5,1,1)</f>
        <v>21</v>
      </c>
      <c r="V100">
        <f ca="1">OFFSET(rapports!$A$1,$K100-1,6,1,1)</f>
        <v>43</v>
      </c>
      <c r="W100" s="4">
        <f t="shared" si="13"/>
        <v>0.14825581395348839</v>
      </c>
      <c r="X100">
        <f ca="1">OFFSET(rapports!$A$1,$K100-1,7,1,1)</f>
        <v>28</v>
      </c>
      <c r="Y100">
        <f ca="1">OFFSET(rapports!$A$1,$K100-1,8,1,1)</f>
        <v>37</v>
      </c>
      <c r="Z100" s="4">
        <f t="shared" si="17"/>
        <v>0.22972972972972974</v>
      </c>
      <c r="AA100">
        <f ca="1">OFFSET(rapports!$A$1,$K100-1,9,1,1)</f>
        <v>30</v>
      </c>
      <c r="AB100">
        <f ca="1">OFFSET(rapports!$A$1,$K100-1,10,1,1)</f>
        <v>29</v>
      </c>
      <c r="AC100" s="4">
        <f t="shared" si="14"/>
        <v>0.3140394088669951</v>
      </c>
      <c r="AD100">
        <f ca="1">IF($C100=5,OFFSET(rapports!$A$1,$K100-1,11,1,1),"--")</f>
        <v>39</v>
      </c>
      <c r="AE100">
        <f ca="1">IF($C100=5,OFFSET(rapports!$A$1,$K100-1,12,1,1),"--")</f>
        <v>31</v>
      </c>
      <c r="AF100" s="4">
        <f t="shared" si="15"/>
        <v>0.38191244239631333</v>
      </c>
    </row>
    <row r="101" spans="1:32" ht="12.75">
      <c r="A101" t="s">
        <v>137</v>
      </c>
      <c r="C101">
        <v>5</v>
      </c>
      <c r="D101">
        <v>6</v>
      </c>
      <c r="E101">
        <f ca="1">OFFSET(Différentiels!$A$1,$D101+4,1,1,1)</f>
        <v>17</v>
      </c>
      <c r="F101">
        <f ca="1">OFFSET(Différentiels!$A$1,$D101+4,2,1,1)</f>
        <v>56</v>
      </c>
      <c r="G101">
        <v>2</v>
      </c>
      <c r="H101" s="58">
        <f ca="1">OFFSET(Tachy!$A$1,$G101+4,1,1,1)</f>
        <v>21</v>
      </c>
      <c r="I101" s="58">
        <f ca="1">OFFSET(Tachy!$A$1,$G101+4,2,1,1)</f>
        <v>20</v>
      </c>
      <c r="K101">
        <v>14</v>
      </c>
      <c r="N101" t="str">
        <f ca="1">OFFSET(rapports!$A$1,$K101-1,0,1,1)</f>
        <v>JB1E</v>
      </c>
      <c r="O101">
        <f ca="1">OFFSET(rapports!$A$1,$K101-1,1,1,1)</f>
        <v>11</v>
      </c>
      <c r="P101">
        <f ca="1">OFFSET(rapports!$A$1,$K101-1,2,1,1)</f>
        <v>-39</v>
      </c>
      <c r="Q101" s="4">
        <f t="shared" si="12"/>
        <v>-0.08562271062271062</v>
      </c>
      <c r="R101">
        <f ca="1">OFFSET(rapports!$A$1,$K101-1,3,1,1)</f>
        <v>11</v>
      </c>
      <c r="S101">
        <f ca="1">OFFSET(rapports!$A$1,$K101-1,4,1,1)</f>
        <v>41</v>
      </c>
      <c r="T101" s="4">
        <f t="shared" si="16"/>
        <v>0.08144599303135888</v>
      </c>
      <c r="U101">
        <f ca="1">OFFSET(rapports!$A$1,$K101-1,5,1,1)</f>
        <v>21</v>
      </c>
      <c r="V101">
        <f ca="1">OFFSET(rapports!$A$1,$K101-1,6,1,1)</f>
        <v>43</v>
      </c>
      <c r="W101" s="4">
        <f t="shared" si="13"/>
        <v>0.14825581395348839</v>
      </c>
      <c r="X101">
        <f ca="1">OFFSET(rapports!$A$1,$K101-1,7,1,1)</f>
        <v>28</v>
      </c>
      <c r="Y101">
        <f ca="1">OFFSET(rapports!$A$1,$K101-1,8,1,1)</f>
        <v>37</v>
      </c>
      <c r="Z101" s="4">
        <f t="shared" si="17"/>
        <v>0.22972972972972974</v>
      </c>
      <c r="AA101">
        <f ca="1">OFFSET(rapports!$A$1,$K101-1,9,1,1)</f>
        <v>30</v>
      </c>
      <c r="AB101">
        <f ca="1">OFFSET(rapports!$A$1,$K101-1,10,1,1)</f>
        <v>29</v>
      </c>
      <c r="AC101" s="4">
        <f t="shared" si="14"/>
        <v>0.3140394088669951</v>
      </c>
      <c r="AD101">
        <f ca="1">IF($C101=5,OFFSET(rapports!$A$1,$K101-1,11,1,1),"--")</f>
        <v>39</v>
      </c>
      <c r="AE101">
        <f ca="1">IF($C101=5,OFFSET(rapports!$A$1,$K101-1,12,1,1),"--")</f>
        <v>31</v>
      </c>
      <c r="AF101" s="4">
        <f t="shared" si="15"/>
        <v>0.38191244239631333</v>
      </c>
    </row>
    <row r="102" spans="1:32" ht="12.75">
      <c r="A102" t="s">
        <v>138</v>
      </c>
      <c r="C102">
        <v>5</v>
      </c>
      <c r="D102">
        <v>1</v>
      </c>
      <c r="E102">
        <f ca="1">OFFSET(Différentiels!$A$1,$D102+4,1,1,1)</f>
        <v>15</v>
      </c>
      <c r="F102">
        <f ca="1">OFFSET(Différentiels!$A$1,$D102+4,2,1,1)</f>
        <v>58</v>
      </c>
      <c r="G102">
        <v>1</v>
      </c>
      <c r="H102" s="58">
        <f ca="1">OFFSET(Tachy!$A$1,$G102+4,1,1,1)</f>
        <v>21</v>
      </c>
      <c r="I102" s="58">
        <f ca="1">OFFSET(Tachy!$A$1,$G102+4,2,1,1)</f>
        <v>19</v>
      </c>
      <c r="K102">
        <v>14</v>
      </c>
      <c r="N102" t="str">
        <f ca="1">OFFSET(rapports!$A$1,$K102-1,0,1,1)</f>
        <v>JB1E</v>
      </c>
      <c r="O102">
        <f ca="1">OFFSET(rapports!$A$1,$K102-1,1,1,1)</f>
        <v>11</v>
      </c>
      <c r="P102">
        <f ca="1">OFFSET(rapports!$A$1,$K102-1,2,1,1)</f>
        <v>-39</v>
      </c>
      <c r="Q102" s="4">
        <f t="shared" si="12"/>
        <v>-0.07294429708222812</v>
      </c>
      <c r="R102">
        <f ca="1">OFFSET(rapports!$A$1,$K102-1,3,1,1)</f>
        <v>11</v>
      </c>
      <c r="S102">
        <f ca="1">OFFSET(rapports!$A$1,$K102-1,4,1,1)</f>
        <v>41</v>
      </c>
      <c r="T102" s="4">
        <f t="shared" si="16"/>
        <v>0.06938603868797308</v>
      </c>
      <c r="U102">
        <f ca="1">OFFSET(rapports!$A$1,$K102-1,5,1,1)</f>
        <v>21</v>
      </c>
      <c r="V102">
        <f ca="1">OFFSET(rapports!$A$1,$K102-1,6,1,1)</f>
        <v>43</v>
      </c>
      <c r="W102" s="4">
        <f t="shared" si="13"/>
        <v>0.12630312750601444</v>
      </c>
      <c r="X102">
        <f ca="1">OFFSET(rapports!$A$1,$K102-1,7,1,1)</f>
        <v>28</v>
      </c>
      <c r="Y102">
        <f ca="1">OFFSET(rapports!$A$1,$K102-1,8,1,1)</f>
        <v>37</v>
      </c>
      <c r="Z102" s="4">
        <f t="shared" si="17"/>
        <v>0.195712954333644</v>
      </c>
      <c r="AA102">
        <f ca="1">OFFSET(rapports!$A$1,$K102-1,9,1,1)</f>
        <v>30</v>
      </c>
      <c r="AB102">
        <f ca="1">OFFSET(rapports!$A$1,$K102-1,10,1,1)</f>
        <v>29</v>
      </c>
      <c r="AC102" s="4">
        <f t="shared" si="14"/>
        <v>0.267538644470868</v>
      </c>
      <c r="AD102">
        <f ca="1">IF($C102=5,OFFSET(rapports!$A$1,$K102-1,11,1,1),"--")</f>
        <v>39</v>
      </c>
      <c r="AE102">
        <f ca="1">IF($C102=5,OFFSET(rapports!$A$1,$K102-1,12,1,1),"--")</f>
        <v>31</v>
      </c>
      <c r="AF102" s="4">
        <f t="shared" si="15"/>
        <v>0.3253615127919911</v>
      </c>
    </row>
    <row r="103" spans="1:32" ht="12.75">
      <c r="A103" t="s">
        <v>139</v>
      </c>
      <c r="C103">
        <v>5</v>
      </c>
      <c r="D103">
        <v>1</v>
      </c>
      <c r="E103">
        <f ca="1">OFFSET(Différentiels!$A$1,$D103+4,1,1,1)</f>
        <v>15</v>
      </c>
      <c r="F103">
        <f ca="1">OFFSET(Différentiels!$A$1,$D103+4,2,1,1)</f>
        <v>58</v>
      </c>
      <c r="G103">
        <v>1</v>
      </c>
      <c r="H103" s="58">
        <f ca="1">OFFSET(Tachy!$A$1,$G103+4,1,1,1)</f>
        <v>21</v>
      </c>
      <c r="I103" s="58">
        <f ca="1">OFFSET(Tachy!$A$1,$G103+4,2,1,1)</f>
        <v>19</v>
      </c>
      <c r="K103">
        <v>14</v>
      </c>
      <c r="N103" t="str">
        <f ca="1">OFFSET(rapports!$A$1,$K103-1,0,1,1)</f>
        <v>JB1E</v>
      </c>
      <c r="O103">
        <f ca="1">OFFSET(rapports!$A$1,$K103-1,1,1,1)</f>
        <v>11</v>
      </c>
      <c r="P103">
        <f ca="1">OFFSET(rapports!$A$1,$K103-1,2,1,1)</f>
        <v>-39</v>
      </c>
      <c r="Q103" s="4">
        <f t="shared" si="12"/>
        <v>-0.07294429708222812</v>
      </c>
      <c r="R103">
        <f ca="1">OFFSET(rapports!$A$1,$K103-1,3,1,1)</f>
        <v>11</v>
      </c>
      <c r="S103">
        <f ca="1">OFFSET(rapports!$A$1,$K103-1,4,1,1)</f>
        <v>41</v>
      </c>
      <c r="T103" s="4">
        <f t="shared" si="16"/>
        <v>0.06938603868797308</v>
      </c>
      <c r="U103">
        <f ca="1">OFFSET(rapports!$A$1,$K103-1,5,1,1)</f>
        <v>21</v>
      </c>
      <c r="V103">
        <f ca="1">OFFSET(rapports!$A$1,$K103-1,6,1,1)</f>
        <v>43</v>
      </c>
      <c r="W103" s="4">
        <f t="shared" si="13"/>
        <v>0.12630312750601444</v>
      </c>
      <c r="X103">
        <f ca="1">OFFSET(rapports!$A$1,$K103-1,7,1,1)</f>
        <v>28</v>
      </c>
      <c r="Y103">
        <f ca="1">OFFSET(rapports!$A$1,$K103-1,8,1,1)</f>
        <v>37</v>
      </c>
      <c r="Z103" s="4">
        <f t="shared" si="17"/>
        <v>0.195712954333644</v>
      </c>
      <c r="AA103">
        <f ca="1">OFFSET(rapports!$A$1,$K103-1,9,1,1)</f>
        <v>30</v>
      </c>
      <c r="AB103">
        <f ca="1">OFFSET(rapports!$A$1,$K103-1,10,1,1)</f>
        <v>29</v>
      </c>
      <c r="AC103" s="4">
        <f t="shared" si="14"/>
        <v>0.267538644470868</v>
      </c>
      <c r="AD103">
        <f ca="1">IF($C103=5,OFFSET(rapports!$A$1,$K103-1,11,1,1),"--")</f>
        <v>39</v>
      </c>
      <c r="AE103">
        <f ca="1">IF($C103=5,OFFSET(rapports!$A$1,$K103-1,12,1,1),"--")</f>
        <v>31</v>
      </c>
      <c r="AF103" s="4">
        <f t="shared" si="15"/>
        <v>0.3253615127919911</v>
      </c>
    </row>
    <row r="104" spans="1:32" ht="12.75">
      <c r="A104" t="s">
        <v>140</v>
      </c>
      <c r="C104">
        <v>5</v>
      </c>
      <c r="D104">
        <v>1</v>
      </c>
      <c r="E104">
        <f ca="1">OFFSET(Différentiels!$A$1,$D104+4,1,1,1)</f>
        <v>15</v>
      </c>
      <c r="F104">
        <f ca="1">OFFSET(Différentiels!$A$1,$D104+4,2,1,1)</f>
        <v>58</v>
      </c>
      <c r="G104">
        <v>1</v>
      </c>
      <c r="H104" s="58">
        <f ca="1">OFFSET(Tachy!$A$1,$G104+4,1,1,1)</f>
        <v>21</v>
      </c>
      <c r="I104" s="58">
        <f ca="1">OFFSET(Tachy!$A$1,$G104+4,2,1,1)</f>
        <v>19</v>
      </c>
      <c r="K104">
        <v>14</v>
      </c>
      <c r="N104" t="str">
        <f ca="1">OFFSET(rapports!$A$1,$K104-1,0,1,1)</f>
        <v>JB1E</v>
      </c>
      <c r="O104">
        <f ca="1">OFFSET(rapports!$A$1,$K104-1,1,1,1)</f>
        <v>11</v>
      </c>
      <c r="P104">
        <f ca="1">OFFSET(rapports!$A$1,$K104-1,2,1,1)</f>
        <v>-39</v>
      </c>
      <c r="Q104" s="4">
        <f t="shared" si="12"/>
        <v>-0.07294429708222812</v>
      </c>
      <c r="R104">
        <f ca="1">OFFSET(rapports!$A$1,$K104-1,3,1,1)</f>
        <v>11</v>
      </c>
      <c r="S104">
        <f ca="1">OFFSET(rapports!$A$1,$K104-1,4,1,1)</f>
        <v>41</v>
      </c>
      <c r="T104" s="4">
        <f t="shared" si="16"/>
        <v>0.06938603868797308</v>
      </c>
      <c r="U104">
        <f ca="1">OFFSET(rapports!$A$1,$K104-1,5,1,1)</f>
        <v>21</v>
      </c>
      <c r="V104">
        <f ca="1">OFFSET(rapports!$A$1,$K104-1,6,1,1)</f>
        <v>43</v>
      </c>
      <c r="W104" s="4">
        <f t="shared" si="13"/>
        <v>0.12630312750601444</v>
      </c>
      <c r="X104">
        <f ca="1">OFFSET(rapports!$A$1,$K104-1,7,1,1)</f>
        <v>28</v>
      </c>
      <c r="Y104">
        <f ca="1">OFFSET(rapports!$A$1,$K104-1,8,1,1)</f>
        <v>37</v>
      </c>
      <c r="Z104" s="4">
        <f t="shared" si="17"/>
        <v>0.195712954333644</v>
      </c>
      <c r="AA104">
        <f ca="1">OFFSET(rapports!$A$1,$K104-1,9,1,1)</f>
        <v>30</v>
      </c>
      <c r="AB104">
        <f ca="1">OFFSET(rapports!$A$1,$K104-1,10,1,1)</f>
        <v>29</v>
      </c>
      <c r="AC104" s="4">
        <f t="shared" si="14"/>
        <v>0.267538644470868</v>
      </c>
      <c r="AD104">
        <f ca="1">IF($C104=5,OFFSET(rapports!$A$1,$K104-1,11,1,1),"--")</f>
        <v>39</v>
      </c>
      <c r="AE104">
        <f ca="1">IF($C104=5,OFFSET(rapports!$A$1,$K104-1,12,1,1),"--")</f>
        <v>31</v>
      </c>
      <c r="AF104" s="4">
        <f t="shared" si="15"/>
        <v>0.3253615127919911</v>
      </c>
    </row>
    <row r="105" spans="1:32" ht="12.75">
      <c r="A105" t="s">
        <v>141</v>
      </c>
      <c r="C105">
        <v>5</v>
      </c>
      <c r="D105">
        <v>4</v>
      </c>
      <c r="E105">
        <f ca="1">OFFSET(Différentiels!$A$1,$D105+4,1,1,1)</f>
        <v>16</v>
      </c>
      <c r="F105">
        <f ca="1">OFFSET(Différentiels!$A$1,$D105+4,2,1,1)</f>
        <v>57</v>
      </c>
      <c r="G105">
        <v>1</v>
      </c>
      <c r="H105" s="58">
        <f ca="1">OFFSET(Tachy!$A$1,$G105+4,1,1,1)</f>
        <v>21</v>
      </c>
      <c r="I105" s="58">
        <f ca="1">OFFSET(Tachy!$A$1,$G105+4,2,1,1)</f>
        <v>19</v>
      </c>
      <c r="K105">
        <v>13</v>
      </c>
      <c r="N105" t="str">
        <f ca="1">OFFSET(rapports!$A$1,$K105-1,0,1,1)</f>
        <v>JB1D</v>
      </c>
      <c r="O105">
        <f ca="1">OFFSET(rapports!$A$1,$K105-1,1,1,1)</f>
        <v>11</v>
      </c>
      <c r="P105">
        <f ca="1">OFFSET(rapports!$A$1,$K105-1,2,1,1)</f>
        <v>-39</v>
      </c>
      <c r="Q105" s="4">
        <f t="shared" si="12"/>
        <v>-0.07917228969860549</v>
      </c>
      <c r="R105">
        <f ca="1">OFFSET(rapports!$A$1,$K105-1,3,1,1)</f>
        <v>11</v>
      </c>
      <c r="S105">
        <f ca="1">OFFSET(rapports!$A$1,$K105-1,4,1,1)</f>
        <v>41</v>
      </c>
      <c r="T105" s="4">
        <f t="shared" si="16"/>
        <v>0.07531022678647839</v>
      </c>
      <c r="U105">
        <f ca="1">OFFSET(rapports!$A$1,$K105-1,5,1,1)</f>
        <v>19</v>
      </c>
      <c r="V105">
        <f ca="1">OFFSET(rapports!$A$1,$K105-1,6,1,1)</f>
        <v>39</v>
      </c>
      <c r="W105" s="4">
        <f t="shared" si="13"/>
        <v>0.13675213675213674</v>
      </c>
      <c r="X105">
        <f ca="1">OFFSET(rapports!$A$1,$K105-1,7,1,1)</f>
        <v>28</v>
      </c>
      <c r="Y105">
        <f ca="1">OFFSET(rapports!$A$1,$K105-1,8,1,1)</f>
        <v>37</v>
      </c>
      <c r="Z105" s="4">
        <f t="shared" si="17"/>
        <v>0.2124229492650545</v>
      </c>
      <c r="AA105">
        <f ca="1">OFFSET(rapports!$A$1,$K105-1,9,1,1)</f>
        <v>30</v>
      </c>
      <c r="AB105">
        <f ca="1">OFFSET(rapports!$A$1,$K105-1,10,1,1)</f>
        <v>29</v>
      </c>
      <c r="AC105" s="4">
        <f t="shared" si="14"/>
        <v>0.2903811252268602</v>
      </c>
      <c r="AD105">
        <f ca="1">IF($C105=5,OFFSET(rapports!$A$1,$K105-1,11,1,1),"--")</f>
        <v>34</v>
      </c>
      <c r="AE105">
        <f ca="1">IF($C105=5,OFFSET(rapports!$A$1,$K105-1,12,1,1),"--")</f>
        <v>27</v>
      </c>
      <c r="AF105" s="4">
        <f t="shared" si="15"/>
        <v>0.3534762833008447</v>
      </c>
    </row>
    <row r="106" spans="1:32" ht="12.75">
      <c r="A106" t="s">
        <v>142</v>
      </c>
      <c r="C106">
        <v>5</v>
      </c>
      <c r="D106">
        <v>4</v>
      </c>
      <c r="E106">
        <f ca="1">OFFSET(Différentiels!$A$1,$D106+4,1,1,1)</f>
        <v>16</v>
      </c>
      <c r="F106">
        <f ca="1">OFFSET(Différentiels!$A$1,$D106+4,2,1,1)</f>
        <v>57</v>
      </c>
      <c r="G106">
        <v>1</v>
      </c>
      <c r="H106" s="58">
        <f ca="1">OFFSET(Tachy!$A$1,$G106+4,1,1,1)</f>
        <v>21</v>
      </c>
      <c r="I106" s="58">
        <f ca="1">OFFSET(Tachy!$A$1,$G106+4,2,1,1)</f>
        <v>19</v>
      </c>
      <c r="K106">
        <v>13</v>
      </c>
      <c r="N106" t="str">
        <f ca="1">OFFSET(rapports!$A$1,$K106-1,0,1,1)</f>
        <v>JB1D</v>
      </c>
      <c r="O106">
        <f ca="1">OFFSET(rapports!$A$1,$K106-1,1,1,1)</f>
        <v>11</v>
      </c>
      <c r="P106">
        <f ca="1">OFFSET(rapports!$A$1,$K106-1,2,1,1)</f>
        <v>-39</v>
      </c>
      <c r="Q106" s="4">
        <f t="shared" si="12"/>
        <v>-0.07917228969860549</v>
      </c>
      <c r="R106">
        <f ca="1">OFFSET(rapports!$A$1,$K106-1,3,1,1)</f>
        <v>11</v>
      </c>
      <c r="S106">
        <f ca="1">OFFSET(rapports!$A$1,$K106-1,4,1,1)</f>
        <v>41</v>
      </c>
      <c r="T106" s="4">
        <f t="shared" si="16"/>
        <v>0.07531022678647839</v>
      </c>
      <c r="U106">
        <f ca="1">OFFSET(rapports!$A$1,$K106-1,5,1,1)</f>
        <v>19</v>
      </c>
      <c r="V106">
        <f ca="1">OFFSET(rapports!$A$1,$K106-1,6,1,1)</f>
        <v>39</v>
      </c>
      <c r="W106" s="4">
        <f t="shared" si="13"/>
        <v>0.13675213675213674</v>
      </c>
      <c r="X106">
        <f ca="1">OFFSET(rapports!$A$1,$K106-1,7,1,1)</f>
        <v>28</v>
      </c>
      <c r="Y106">
        <f ca="1">OFFSET(rapports!$A$1,$K106-1,8,1,1)</f>
        <v>37</v>
      </c>
      <c r="Z106" s="4">
        <f t="shared" si="17"/>
        <v>0.2124229492650545</v>
      </c>
      <c r="AA106">
        <f ca="1">OFFSET(rapports!$A$1,$K106-1,9,1,1)</f>
        <v>30</v>
      </c>
      <c r="AB106">
        <f ca="1">OFFSET(rapports!$A$1,$K106-1,10,1,1)</f>
        <v>29</v>
      </c>
      <c r="AC106" s="4">
        <f t="shared" si="14"/>
        <v>0.2903811252268602</v>
      </c>
      <c r="AD106">
        <f ca="1">IF($C106=5,OFFSET(rapports!$A$1,$K106-1,11,1,1),"--")</f>
        <v>34</v>
      </c>
      <c r="AE106">
        <f ca="1">IF($C106=5,OFFSET(rapports!$A$1,$K106-1,12,1,1),"--")</f>
        <v>27</v>
      </c>
      <c r="AF106" s="4">
        <f t="shared" si="15"/>
        <v>0.3534762833008447</v>
      </c>
    </row>
    <row r="107" spans="1:32" ht="12.75">
      <c r="A107" t="s">
        <v>143</v>
      </c>
      <c r="C107">
        <v>5</v>
      </c>
      <c r="D107">
        <v>1</v>
      </c>
      <c r="E107">
        <f ca="1">OFFSET(Différentiels!$A$1,$D107+4,1,1,1)</f>
        <v>15</v>
      </c>
      <c r="F107">
        <f ca="1">OFFSET(Différentiels!$A$1,$D107+4,2,1,1)</f>
        <v>58</v>
      </c>
      <c r="G107">
        <v>1</v>
      </c>
      <c r="H107" s="58">
        <f ca="1">OFFSET(Tachy!$A$1,$G107+4,1,1,1)</f>
        <v>21</v>
      </c>
      <c r="I107" s="58">
        <f ca="1">OFFSET(Tachy!$A$1,$G107+4,2,1,1)</f>
        <v>19</v>
      </c>
      <c r="K107">
        <v>19</v>
      </c>
      <c r="N107" t="str">
        <f ca="1">OFFSET(rapports!$A$1,$K107-1,0,1,1)</f>
        <v>JB1J</v>
      </c>
      <c r="O107">
        <f ca="1">OFFSET(rapports!$A$1,$K107-1,1,1,1)</f>
        <v>11</v>
      </c>
      <c r="P107">
        <f ca="1">OFFSET(rapports!$A$1,$K107-1,2,1,1)</f>
        <v>-39</v>
      </c>
      <c r="Q107" s="4">
        <f t="shared" si="12"/>
        <v>-0.07294429708222812</v>
      </c>
      <c r="R107">
        <f ca="1">OFFSET(rapports!$A$1,$K107-1,3,1,1)</f>
        <v>11</v>
      </c>
      <c r="S107">
        <f ca="1">OFFSET(rapports!$A$1,$K107-1,4,1,1)</f>
        <v>37</v>
      </c>
      <c r="T107" s="4">
        <f t="shared" si="16"/>
        <v>0.07688723205964584</v>
      </c>
      <c r="U107">
        <f ca="1">OFFSET(rapports!$A$1,$K107-1,5,1,1)</f>
        <v>22</v>
      </c>
      <c r="V107">
        <f ca="1">OFFSET(rapports!$A$1,$K107-1,6,1,1)</f>
        <v>41</v>
      </c>
      <c r="W107" s="4">
        <f t="shared" si="13"/>
        <v>0.13877207737594616</v>
      </c>
      <c r="X107">
        <f ca="1">OFFSET(rapports!$A$1,$K107-1,7,1,1)</f>
        <v>28</v>
      </c>
      <c r="Y107">
        <f ca="1">OFFSET(rapports!$A$1,$K107-1,8,1,1)</f>
        <v>37</v>
      </c>
      <c r="Z107" s="4">
        <f t="shared" si="17"/>
        <v>0.195712954333644</v>
      </c>
      <c r="AA107">
        <f ca="1">OFFSET(rapports!$A$1,$K107-1,9,1,1)</f>
        <v>30</v>
      </c>
      <c r="AB107">
        <f ca="1">OFFSET(rapports!$A$1,$K107-1,10,1,1)</f>
        <v>39</v>
      </c>
      <c r="AC107" s="4">
        <f t="shared" si="14"/>
        <v>0.1989389920424403</v>
      </c>
      <c r="AD107">
        <f ca="1">IF($C107=5,OFFSET(rapports!$A$1,$K107-1,11,1,1),"--")</f>
        <v>39</v>
      </c>
      <c r="AE107">
        <f ca="1">IF($C107=5,OFFSET(rapports!$A$1,$K107-1,12,1,1),"--")</f>
        <v>31</v>
      </c>
      <c r="AF107" s="4">
        <f t="shared" si="15"/>
        <v>0.3253615127919911</v>
      </c>
    </row>
    <row r="108" spans="1:32" ht="12.75">
      <c r="A108" t="s">
        <v>144</v>
      </c>
      <c r="C108">
        <v>5</v>
      </c>
      <c r="D108">
        <v>1</v>
      </c>
      <c r="E108">
        <f ca="1">OFFSET(Différentiels!$A$1,$D108+4,1,1,1)</f>
        <v>15</v>
      </c>
      <c r="F108">
        <f ca="1">OFFSET(Différentiels!$A$1,$D108+4,2,1,1)</f>
        <v>58</v>
      </c>
      <c r="G108">
        <v>1</v>
      </c>
      <c r="H108" s="58">
        <f ca="1">OFFSET(Tachy!$A$1,$G108+4,1,1,1)</f>
        <v>21</v>
      </c>
      <c r="I108" s="58">
        <f ca="1">OFFSET(Tachy!$A$1,$G108+4,2,1,1)</f>
        <v>19</v>
      </c>
      <c r="K108">
        <v>19</v>
      </c>
      <c r="N108" t="str">
        <f ca="1">OFFSET(rapports!$A$1,$K108-1,0,1,1)</f>
        <v>JB1J</v>
      </c>
      <c r="O108">
        <f ca="1">OFFSET(rapports!$A$1,$K108-1,1,1,1)</f>
        <v>11</v>
      </c>
      <c r="P108">
        <f ca="1">OFFSET(rapports!$A$1,$K108-1,2,1,1)</f>
        <v>-39</v>
      </c>
      <c r="Q108" s="4">
        <f t="shared" si="12"/>
        <v>-0.07294429708222812</v>
      </c>
      <c r="R108">
        <f ca="1">OFFSET(rapports!$A$1,$K108-1,3,1,1)</f>
        <v>11</v>
      </c>
      <c r="S108">
        <f ca="1">OFFSET(rapports!$A$1,$K108-1,4,1,1)</f>
        <v>37</v>
      </c>
      <c r="T108" s="4">
        <f t="shared" si="16"/>
        <v>0.07688723205964584</v>
      </c>
      <c r="U108">
        <f ca="1">OFFSET(rapports!$A$1,$K108-1,5,1,1)</f>
        <v>22</v>
      </c>
      <c r="V108">
        <f ca="1">OFFSET(rapports!$A$1,$K108-1,6,1,1)</f>
        <v>41</v>
      </c>
      <c r="W108" s="4">
        <f t="shared" si="13"/>
        <v>0.13877207737594616</v>
      </c>
      <c r="X108">
        <f ca="1">OFFSET(rapports!$A$1,$K108-1,7,1,1)</f>
        <v>28</v>
      </c>
      <c r="Y108">
        <f ca="1">OFFSET(rapports!$A$1,$K108-1,8,1,1)</f>
        <v>37</v>
      </c>
      <c r="Z108" s="4">
        <f t="shared" si="17"/>
        <v>0.195712954333644</v>
      </c>
      <c r="AA108">
        <f ca="1">OFFSET(rapports!$A$1,$K108-1,9,1,1)</f>
        <v>30</v>
      </c>
      <c r="AB108">
        <f ca="1">OFFSET(rapports!$A$1,$K108-1,10,1,1)</f>
        <v>39</v>
      </c>
      <c r="AC108" s="4">
        <f t="shared" si="14"/>
        <v>0.1989389920424403</v>
      </c>
      <c r="AD108">
        <f ca="1">IF($C108=5,OFFSET(rapports!$A$1,$K108-1,11,1,1),"--")</f>
        <v>39</v>
      </c>
      <c r="AE108">
        <f ca="1">IF($C108=5,OFFSET(rapports!$A$1,$K108-1,12,1,1),"--")</f>
        <v>31</v>
      </c>
      <c r="AF108" s="4">
        <f t="shared" si="15"/>
        <v>0.3253615127919911</v>
      </c>
    </row>
    <row r="109" spans="1:32" ht="12.75">
      <c r="A109" t="s">
        <v>145</v>
      </c>
      <c r="C109">
        <v>5</v>
      </c>
      <c r="D109">
        <v>1</v>
      </c>
      <c r="E109">
        <f ca="1">OFFSET(Différentiels!$A$1,$D109+4,1,1,1)</f>
        <v>15</v>
      </c>
      <c r="F109">
        <f ca="1">OFFSET(Différentiels!$A$1,$D109+4,2,1,1)</f>
        <v>58</v>
      </c>
      <c r="G109">
        <v>1</v>
      </c>
      <c r="H109" s="58">
        <f ca="1">OFFSET(Tachy!$A$1,$G109+4,1,1,1)</f>
        <v>21</v>
      </c>
      <c r="I109" s="58">
        <f ca="1">OFFSET(Tachy!$A$1,$G109+4,2,1,1)</f>
        <v>19</v>
      </c>
      <c r="K109">
        <v>19</v>
      </c>
      <c r="N109" t="str">
        <f ca="1">OFFSET(rapports!$A$1,$K109-1,0,1,1)</f>
        <v>JB1J</v>
      </c>
      <c r="O109">
        <f ca="1">OFFSET(rapports!$A$1,$K109-1,1,1,1)</f>
        <v>11</v>
      </c>
      <c r="P109">
        <f ca="1">OFFSET(rapports!$A$1,$K109-1,2,1,1)</f>
        <v>-39</v>
      </c>
      <c r="Q109" s="4">
        <f t="shared" si="12"/>
        <v>-0.07294429708222812</v>
      </c>
      <c r="R109">
        <f ca="1">OFFSET(rapports!$A$1,$K109-1,3,1,1)</f>
        <v>11</v>
      </c>
      <c r="S109">
        <f ca="1">OFFSET(rapports!$A$1,$K109-1,4,1,1)</f>
        <v>37</v>
      </c>
      <c r="T109" s="4">
        <f t="shared" si="16"/>
        <v>0.07688723205964584</v>
      </c>
      <c r="U109">
        <f ca="1">OFFSET(rapports!$A$1,$K109-1,5,1,1)</f>
        <v>22</v>
      </c>
      <c r="V109">
        <f ca="1">OFFSET(rapports!$A$1,$K109-1,6,1,1)</f>
        <v>41</v>
      </c>
      <c r="W109" s="4">
        <f t="shared" si="13"/>
        <v>0.13877207737594616</v>
      </c>
      <c r="X109">
        <f ca="1">OFFSET(rapports!$A$1,$K109-1,7,1,1)</f>
        <v>28</v>
      </c>
      <c r="Y109">
        <f ca="1">OFFSET(rapports!$A$1,$K109-1,8,1,1)</f>
        <v>37</v>
      </c>
      <c r="Z109" s="4">
        <f t="shared" si="17"/>
        <v>0.195712954333644</v>
      </c>
      <c r="AA109">
        <f ca="1">OFFSET(rapports!$A$1,$K109-1,9,1,1)</f>
        <v>30</v>
      </c>
      <c r="AB109">
        <f ca="1">OFFSET(rapports!$A$1,$K109-1,10,1,1)</f>
        <v>39</v>
      </c>
      <c r="AC109" s="4">
        <f t="shared" si="14"/>
        <v>0.1989389920424403</v>
      </c>
      <c r="AD109">
        <f ca="1">IF($C109=5,OFFSET(rapports!$A$1,$K109-1,11,1,1),"--")</f>
        <v>39</v>
      </c>
      <c r="AE109">
        <f ca="1">IF($C109=5,OFFSET(rapports!$A$1,$K109-1,12,1,1),"--")</f>
        <v>31</v>
      </c>
      <c r="AF109" s="4">
        <f t="shared" si="15"/>
        <v>0.3253615127919911</v>
      </c>
    </row>
    <row r="110" spans="1:32" ht="12.75">
      <c r="A110" t="s">
        <v>146</v>
      </c>
      <c r="C110">
        <v>5</v>
      </c>
      <c r="D110">
        <v>1</v>
      </c>
      <c r="E110">
        <f ca="1">OFFSET(Différentiels!$A$1,$D110+4,1,1,1)</f>
        <v>15</v>
      </c>
      <c r="F110">
        <f ca="1">OFFSET(Différentiels!$A$1,$D110+4,2,1,1)</f>
        <v>58</v>
      </c>
      <c r="G110">
        <v>1</v>
      </c>
      <c r="H110" s="58">
        <f ca="1">OFFSET(Tachy!$A$1,$G110+4,1,1,1)</f>
        <v>21</v>
      </c>
      <c r="I110" s="58">
        <f ca="1">OFFSET(Tachy!$A$1,$G110+4,2,1,1)</f>
        <v>19</v>
      </c>
      <c r="K110">
        <v>19</v>
      </c>
      <c r="N110" t="str">
        <f ca="1">OFFSET(rapports!$A$1,$K110-1,0,1,1)</f>
        <v>JB1J</v>
      </c>
      <c r="O110">
        <f ca="1">OFFSET(rapports!$A$1,$K110-1,1,1,1)</f>
        <v>11</v>
      </c>
      <c r="P110">
        <f ca="1">OFFSET(rapports!$A$1,$K110-1,2,1,1)</f>
        <v>-39</v>
      </c>
      <c r="Q110" s="4">
        <f t="shared" si="12"/>
        <v>-0.07294429708222812</v>
      </c>
      <c r="R110">
        <f ca="1">OFFSET(rapports!$A$1,$K110-1,3,1,1)</f>
        <v>11</v>
      </c>
      <c r="S110">
        <f ca="1">OFFSET(rapports!$A$1,$K110-1,4,1,1)</f>
        <v>37</v>
      </c>
      <c r="T110" s="4">
        <f t="shared" si="16"/>
        <v>0.07688723205964584</v>
      </c>
      <c r="U110">
        <f ca="1">OFFSET(rapports!$A$1,$K110-1,5,1,1)</f>
        <v>22</v>
      </c>
      <c r="V110">
        <f ca="1">OFFSET(rapports!$A$1,$K110-1,6,1,1)</f>
        <v>41</v>
      </c>
      <c r="W110" s="4">
        <f t="shared" si="13"/>
        <v>0.13877207737594616</v>
      </c>
      <c r="X110">
        <f ca="1">OFFSET(rapports!$A$1,$K110-1,7,1,1)</f>
        <v>28</v>
      </c>
      <c r="Y110">
        <f ca="1">OFFSET(rapports!$A$1,$K110-1,8,1,1)</f>
        <v>37</v>
      </c>
      <c r="Z110" s="4">
        <f t="shared" si="17"/>
        <v>0.195712954333644</v>
      </c>
      <c r="AA110">
        <f ca="1">OFFSET(rapports!$A$1,$K110-1,9,1,1)</f>
        <v>30</v>
      </c>
      <c r="AB110">
        <f ca="1">OFFSET(rapports!$A$1,$K110-1,10,1,1)</f>
        <v>39</v>
      </c>
      <c r="AC110" s="4">
        <f t="shared" si="14"/>
        <v>0.1989389920424403</v>
      </c>
      <c r="AD110">
        <f ca="1">IF($C110=5,OFFSET(rapports!$A$1,$K110-1,11,1,1),"--")</f>
        <v>39</v>
      </c>
      <c r="AE110">
        <f ca="1">IF($C110=5,OFFSET(rapports!$A$1,$K110-1,12,1,1),"--")</f>
        <v>31</v>
      </c>
      <c r="AF110" s="4">
        <f t="shared" si="15"/>
        <v>0.3253615127919911</v>
      </c>
    </row>
    <row r="111" spans="1:32" ht="12.75">
      <c r="A111" t="s">
        <v>147</v>
      </c>
      <c r="C111">
        <v>5</v>
      </c>
      <c r="D111">
        <v>12</v>
      </c>
      <c r="E111">
        <f ca="1">OFFSET(Différentiels!$A$1,$D111+4,1,1,1)</f>
        <v>16</v>
      </c>
      <c r="F111">
        <f ca="1">OFFSET(Différentiels!$A$1,$D111+4,2,1,1)</f>
        <v>61</v>
      </c>
      <c r="G111">
        <v>1</v>
      </c>
      <c r="H111" s="58">
        <f ca="1">OFFSET(Tachy!$A$1,$G111+4,1,1,1)</f>
        <v>21</v>
      </c>
      <c r="I111" s="58">
        <f ca="1">OFFSET(Tachy!$A$1,$G111+4,2,1,1)</f>
        <v>19</v>
      </c>
      <c r="K111">
        <v>14</v>
      </c>
      <c r="N111" t="str">
        <f ca="1">OFFSET(rapports!$A$1,$K111-1,0,1,1)</f>
        <v>JB1E</v>
      </c>
      <c r="O111">
        <f ca="1">OFFSET(rapports!$A$1,$K111-1,1,1,1)</f>
        <v>11</v>
      </c>
      <c r="P111">
        <f ca="1">OFFSET(rapports!$A$1,$K111-1,2,1,1)</f>
        <v>-39</v>
      </c>
      <c r="Q111" s="4">
        <f t="shared" si="12"/>
        <v>-0.07398066414459857</v>
      </c>
      <c r="R111">
        <f ca="1">OFFSET(rapports!$A$1,$K111-1,3,1,1)</f>
        <v>11</v>
      </c>
      <c r="S111">
        <f ca="1">OFFSET(rapports!$A$1,$K111-1,4,1,1)</f>
        <v>41</v>
      </c>
      <c r="T111" s="4">
        <f t="shared" si="16"/>
        <v>0.0703718512594962</v>
      </c>
      <c r="U111">
        <f ca="1">OFFSET(rapports!$A$1,$K111-1,5,1,1)</f>
        <v>21</v>
      </c>
      <c r="V111">
        <f ca="1">OFFSET(rapports!$A$1,$K111-1,6,1,1)</f>
        <v>43</v>
      </c>
      <c r="W111" s="4">
        <f t="shared" si="13"/>
        <v>0.1280975981700343</v>
      </c>
      <c r="X111">
        <f ca="1">OFFSET(rapports!$A$1,$K111-1,7,1,1)</f>
        <v>28</v>
      </c>
      <c r="Y111">
        <f ca="1">OFFSET(rapports!$A$1,$K111-1,8,1,1)</f>
        <v>37</v>
      </c>
      <c r="Z111" s="4">
        <f t="shared" si="17"/>
        <v>0.19849357554275587</v>
      </c>
      <c r="AA111">
        <f ca="1">OFFSET(rapports!$A$1,$K111-1,9,1,1)</f>
        <v>30</v>
      </c>
      <c r="AB111">
        <f ca="1">OFFSET(rapports!$A$1,$K111-1,10,1,1)</f>
        <v>29</v>
      </c>
      <c r="AC111" s="4">
        <f t="shared" si="14"/>
        <v>0.2713397399660825</v>
      </c>
      <c r="AD111">
        <f ca="1">IF($C111=5,OFFSET(rapports!$A$1,$K111-1,11,1,1),"--")</f>
        <v>39</v>
      </c>
      <c r="AE111">
        <f ca="1">IF($C111=5,OFFSET(rapports!$A$1,$K111-1,12,1,1),"--")</f>
        <v>31</v>
      </c>
      <c r="AF111" s="4">
        <f t="shared" si="15"/>
        <v>0.32998413537810684</v>
      </c>
    </row>
    <row r="112" spans="1:32" ht="12.75">
      <c r="A112" t="s">
        <v>148</v>
      </c>
      <c r="C112">
        <v>5</v>
      </c>
      <c r="D112">
        <v>10</v>
      </c>
      <c r="E112">
        <f ca="1">OFFSET(Différentiels!$A$1,$D112+4,1,1,1)</f>
        <v>15</v>
      </c>
      <c r="F112">
        <f ca="1">OFFSET(Différentiels!$A$1,$D112+4,2,1,1)</f>
        <v>56</v>
      </c>
      <c r="G112">
        <v>1</v>
      </c>
      <c r="H112" s="58">
        <f ca="1">OFFSET(Tachy!$A$1,$G112+4,1,1,1)</f>
        <v>21</v>
      </c>
      <c r="I112" s="58">
        <f ca="1">OFFSET(Tachy!$A$1,$G112+4,2,1,1)</f>
        <v>19</v>
      </c>
      <c r="K112">
        <v>14</v>
      </c>
      <c r="N112" t="str">
        <f ca="1">OFFSET(rapports!$A$1,$K112-1,0,1,1)</f>
        <v>JB1E</v>
      </c>
      <c r="O112">
        <f ca="1">OFFSET(rapports!$A$1,$K112-1,1,1,1)</f>
        <v>11</v>
      </c>
      <c r="P112">
        <f ca="1">OFFSET(rapports!$A$1,$K112-1,2,1,1)</f>
        <v>-39</v>
      </c>
      <c r="Q112" s="4">
        <f t="shared" si="12"/>
        <v>-0.07554945054945056</v>
      </c>
      <c r="R112">
        <f ca="1">OFFSET(rapports!$A$1,$K112-1,3,1,1)</f>
        <v>11</v>
      </c>
      <c r="S112">
        <f ca="1">OFFSET(rapports!$A$1,$K112-1,4,1,1)</f>
        <v>41</v>
      </c>
      <c r="T112" s="4">
        <f t="shared" si="16"/>
        <v>0.07186411149825785</v>
      </c>
      <c r="U112">
        <f ca="1">OFFSET(rapports!$A$1,$K112-1,5,1,1)</f>
        <v>21</v>
      </c>
      <c r="V112">
        <f ca="1">OFFSET(rapports!$A$1,$K112-1,6,1,1)</f>
        <v>43</v>
      </c>
      <c r="W112" s="4">
        <f t="shared" si="13"/>
        <v>0.1308139534883721</v>
      </c>
      <c r="X112">
        <f ca="1">OFFSET(rapports!$A$1,$K112-1,7,1,1)</f>
        <v>28</v>
      </c>
      <c r="Y112">
        <f ca="1">OFFSET(rapports!$A$1,$K112-1,8,1,1)</f>
        <v>37</v>
      </c>
      <c r="Z112" s="4">
        <f t="shared" si="17"/>
        <v>0.20270270270270271</v>
      </c>
      <c r="AA112">
        <f ca="1">OFFSET(rapports!$A$1,$K112-1,9,1,1)</f>
        <v>30</v>
      </c>
      <c r="AB112">
        <f ca="1">OFFSET(rapports!$A$1,$K112-1,10,1,1)</f>
        <v>29</v>
      </c>
      <c r="AC112" s="4">
        <f t="shared" si="14"/>
        <v>0.2770935960591133</v>
      </c>
      <c r="AD112">
        <f ca="1">IF($C112=5,OFFSET(rapports!$A$1,$K112-1,11,1,1),"--")</f>
        <v>39</v>
      </c>
      <c r="AE112">
        <f ca="1">IF($C112=5,OFFSET(rapports!$A$1,$K112-1,12,1,1),"--")</f>
        <v>31</v>
      </c>
      <c r="AF112" s="4">
        <f t="shared" si="15"/>
        <v>0.33698156682027647</v>
      </c>
    </row>
    <row r="113" spans="1:32" ht="12.75">
      <c r="A113" t="s">
        <v>149</v>
      </c>
      <c r="C113">
        <v>5</v>
      </c>
      <c r="D113">
        <v>5</v>
      </c>
      <c r="E113">
        <f ca="1">OFFSET(Différentiels!$A$1,$D113+4,1,1,1)</f>
        <v>14</v>
      </c>
      <c r="F113">
        <f ca="1">OFFSET(Différentiels!$A$1,$D113+4,2,1,1)</f>
        <v>63</v>
      </c>
      <c r="G113">
        <v>3</v>
      </c>
      <c r="H113" s="58">
        <f ca="1">OFFSET(Tachy!$A$1,$G113+4,1,1,1)</f>
        <v>21</v>
      </c>
      <c r="I113" s="58">
        <f ca="1">OFFSET(Tachy!$A$1,$G113+4,2,1,1)</f>
        <v>18</v>
      </c>
      <c r="K113">
        <v>20</v>
      </c>
      <c r="N113" t="str">
        <f ca="1">OFFSET(rapports!$A$1,$K113-1,0,1,1)</f>
        <v>JB1K</v>
      </c>
      <c r="O113">
        <f ca="1">OFFSET(rapports!$A$1,$K113-1,1,1,1)</f>
        <v>11</v>
      </c>
      <c r="P113">
        <f ca="1">OFFSET(rapports!$A$1,$K113-1,2,1,1)</f>
        <v>-39</v>
      </c>
      <c r="Q113" s="4">
        <f t="shared" si="12"/>
        <v>-0.06267806267806268</v>
      </c>
      <c r="R113">
        <f ca="1">OFFSET(rapports!$A$1,$K113-1,3,1,1)</f>
        <v>11</v>
      </c>
      <c r="S113">
        <f ca="1">OFFSET(rapports!$A$1,$K113-1,4,1,1)</f>
        <v>41</v>
      </c>
      <c r="T113" s="4">
        <f t="shared" si="16"/>
        <v>0.059620596205962065</v>
      </c>
      <c r="U113">
        <f ca="1">OFFSET(rapports!$A$1,$K113-1,5,1,1)</f>
        <v>21</v>
      </c>
      <c r="V113">
        <f ca="1">OFFSET(rapports!$A$1,$K113-1,6,1,1)</f>
        <v>43</v>
      </c>
      <c r="W113" s="4">
        <f t="shared" si="13"/>
        <v>0.10852713178294575</v>
      </c>
      <c r="X113">
        <f ca="1">OFFSET(rapports!$A$1,$K113-1,7,1,1)</f>
        <v>28</v>
      </c>
      <c r="Y113">
        <f ca="1">OFFSET(rapports!$A$1,$K113-1,8,1,1)</f>
        <v>37</v>
      </c>
      <c r="Z113" s="4">
        <f t="shared" si="17"/>
        <v>0.16816816816816818</v>
      </c>
      <c r="AA113">
        <f ca="1">OFFSET(rapports!$A$1,$K113-1,9,1,1)</f>
        <v>34</v>
      </c>
      <c r="AB113">
        <f ca="1">OFFSET(rapports!$A$1,$K113-1,10,1,1)</f>
        <v>35</v>
      </c>
      <c r="AC113" s="4">
        <f t="shared" si="14"/>
        <v>0.21587301587301586</v>
      </c>
      <c r="AD113">
        <f ca="1">IF($C113=5,OFFSET(rapports!$A$1,$K113-1,11,1,1),"--")</f>
        <v>39</v>
      </c>
      <c r="AE113">
        <f ca="1">IF($C113=5,OFFSET(rapports!$A$1,$K113-1,12,1,1),"--")</f>
        <v>32</v>
      </c>
      <c r="AF113" s="4">
        <f t="shared" si="15"/>
        <v>0.2708333333333333</v>
      </c>
    </row>
    <row r="114" spans="1:32" ht="12.75">
      <c r="A114" t="s">
        <v>150</v>
      </c>
      <c r="C114">
        <v>5</v>
      </c>
      <c r="D114">
        <v>6</v>
      </c>
      <c r="E114">
        <f ca="1">OFFSET(Différentiels!$A$1,$D114+4,1,1,1)</f>
        <v>17</v>
      </c>
      <c r="F114">
        <f ca="1">OFFSET(Différentiels!$A$1,$D114+4,2,1,1)</f>
        <v>56</v>
      </c>
      <c r="G114">
        <v>2</v>
      </c>
      <c r="H114" s="58">
        <f ca="1">OFFSET(Tachy!$A$1,$G114+4,1,1,1)</f>
        <v>21</v>
      </c>
      <c r="I114" s="58">
        <f ca="1">OFFSET(Tachy!$A$1,$G114+4,2,1,1)</f>
        <v>20</v>
      </c>
      <c r="K114">
        <v>17</v>
      </c>
      <c r="N114" t="str">
        <f ca="1">OFFSET(rapports!$A$1,$K114-1,0,1,1)</f>
        <v>JB1H</v>
      </c>
      <c r="O114">
        <f ca="1">OFFSET(rapports!$A$1,$K114-1,1,1,1)</f>
        <v>11</v>
      </c>
      <c r="P114">
        <f ca="1">OFFSET(rapports!$A$1,$K114-1,2,1,1)</f>
        <v>-39</v>
      </c>
      <c r="Q114" s="4">
        <f>$E114*O114/$F114/P114</f>
        <v>-0.08562271062271062</v>
      </c>
      <c r="R114">
        <f ca="1">OFFSET(rapports!$A$1,$K114-1,3,1,1)</f>
        <v>11</v>
      </c>
      <c r="S114">
        <f ca="1">OFFSET(rapports!$A$1,$K114-1,4,1,1)</f>
        <v>41</v>
      </c>
      <c r="T114" s="4">
        <f t="shared" si="16"/>
        <v>0.08144599303135888</v>
      </c>
      <c r="U114">
        <f ca="1">OFFSET(rapports!$A$1,$K114-1,5,1,1)</f>
        <v>21</v>
      </c>
      <c r="V114">
        <f ca="1">OFFSET(rapports!$A$1,$K114-1,6,1,1)</f>
        <v>43</v>
      </c>
      <c r="W114" s="4">
        <f t="shared" si="13"/>
        <v>0.14825581395348839</v>
      </c>
      <c r="X114">
        <f ca="1">OFFSET(rapports!$A$1,$K114-1,7,1,1)</f>
        <v>28</v>
      </c>
      <c r="Y114">
        <f ca="1">OFFSET(rapports!$A$1,$K114-1,8,1,1)</f>
        <v>37</v>
      </c>
      <c r="Z114" s="4">
        <f t="shared" si="17"/>
        <v>0.22972972972972974</v>
      </c>
      <c r="AA114">
        <f ca="1">OFFSET(rapports!$A$1,$K114-1,9,1,1)</f>
        <v>30</v>
      </c>
      <c r="AB114">
        <f ca="1">OFFSET(rapports!$A$1,$K114-1,10,1,1)</f>
        <v>39</v>
      </c>
      <c r="AC114" s="4">
        <f t="shared" si="14"/>
        <v>0.23351648351648352</v>
      </c>
      <c r="AD114">
        <f ca="1">IF($C114=5,OFFSET(rapports!$A$1,$K114-1,11,1,1),"--")</f>
        <v>41</v>
      </c>
      <c r="AE114">
        <f ca="1">IF($C114=5,OFFSET(rapports!$A$1,$K114-1,12,1,1),"--")</f>
        <v>31</v>
      </c>
      <c r="AF114" s="4">
        <f t="shared" si="15"/>
        <v>0.40149769585253453</v>
      </c>
    </row>
    <row r="115" spans="1:32" ht="12.75">
      <c r="A115" t="s">
        <v>151</v>
      </c>
      <c r="C115">
        <v>5</v>
      </c>
      <c r="D115">
        <v>10</v>
      </c>
      <c r="E115">
        <f ca="1">OFFSET(Différentiels!$A$1,$D115+4,1,1,1)</f>
        <v>15</v>
      </c>
      <c r="F115">
        <f ca="1">OFFSET(Différentiels!$A$1,$D115+4,2,1,1)</f>
        <v>56</v>
      </c>
      <c r="G115">
        <v>2</v>
      </c>
      <c r="H115" s="58">
        <f ca="1">OFFSET(Tachy!$A$1,$G115+4,1,1,1)</f>
        <v>21</v>
      </c>
      <c r="I115" s="58">
        <f ca="1">OFFSET(Tachy!$A$1,$G115+4,2,1,1)</f>
        <v>20</v>
      </c>
      <c r="K115">
        <v>21</v>
      </c>
      <c r="N115" t="str">
        <f ca="1">OFFSET(rapports!$A$1,$K115-1,0,1,1)</f>
        <v>JB1L</v>
      </c>
      <c r="O115">
        <f ca="1">OFFSET(rapports!$A$1,$K115-1,1,1,1)</f>
        <v>11</v>
      </c>
      <c r="P115">
        <f ca="1">OFFSET(rapports!$A$1,$K115-1,2,1,1)</f>
        <v>-39</v>
      </c>
      <c r="Q115" s="4">
        <f t="shared" si="12"/>
        <v>-0.07554945054945056</v>
      </c>
      <c r="R115">
        <f ca="1">OFFSET(rapports!$A$1,$K115-1,3,1,1)</f>
        <v>11</v>
      </c>
      <c r="S115">
        <f ca="1">OFFSET(rapports!$A$1,$K115-1,4,1,1)</f>
        <v>37</v>
      </c>
      <c r="T115" s="4">
        <f t="shared" si="16"/>
        <v>0.07963320463320464</v>
      </c>
      <c r="U115">
        <f ca="1">OFFSET(rapports!$A$1,$K115-1,5,1,1)</f>
        <v>22</v>
      </c>
      <c r="V115">
        <f ca="1">OFFSET(rapports!$A$1,$K115-1,6,1,1)</f>
        <v>41</v>
      </c>
      <c r="W115" s="4">
        <f t="shared" si="13"/>
        <v>0.1437282229965157</v>
      </c>
      <c r="X115">
        <f ca="1">OFFSET(rapports!$A$1,$K115-1,7,1,1)</f>
        <v>28</v>
      </c>
      <c r="Y115">
        <f ca="1">OFFSET(rapports!$A$1,$K115-1,8,1,1)</f>
        <v>37</v>
      </c>
      <c r="Z115" s="4">
        <f t="shared" si="17"/>
        <v>0.20270270270270271</v>
      </c>
      <c r="AA115">
        <f ca="1">OFFSET(rapports!$A$1,$K115-1,9,1,1)</f>
        <v>30</v>
      </c>
      <c r="AB115">
        <f ca="1">OFFSET(rapports!$A$1,$K115-1,10,1,1)</f>
        <v>29</v>
      </c>
      <c r="AC115" s="4">
        <f t="shared" si="14"/>
        <v>0.2770935960591133</v>
      </c>
      <c r="AD115">
        <f ca="1">IF($C115=5,OFFSET(rapports!$A$1,$K115-1,11,1,1),"--")</f>
        <v>41</v>
      </c>
      <c r="AE115">
        <f ca="1">IF($C115=5,OFFSET(rapports!$A$1,$K115-1,12,1,1),"--")</f>
        <v>31</v>
      </c>
      <c r="AF115" s="4">
        <f t="shared" si="15"/>
        <v>0.35426267281105994</v>
      </c>
    </row>
    <row r="116" spans="1:32" ht="12.75">
      <c r="A116" t="s">
        <v>152</v>
      </c>
      <c r="C116">
        <v>5</v>
      </c>
      <c r="D116">
        <v>10</v>
      </c>
      <c r="E116">
        <f ca="1">OFFSET(Différentiels!$A$1,$D116+4,1,1,1)</f>
        <v>15</v>
      </c>
      <c r="F116">
        <f ca="1">OFFSET(Différentiels!$A$1,$D116+4,2,1,1)</f>
        <v>56</v>
      </c>
      <c r="G116">
        <v>2</v>
      </c>
      <c r="H116" s="58">
        <f ca="1">OFFSET(Tachy!$A$1,$G116+4,1,1,1)</f>
        <v>21</v>
      </c>
      <c r="I116" s="58">
        <f ca="1">OFFSET(Tachy!$A$1,$G116+4,2,1,1)</f>
        <v>20</v>
      </c>
      <c r="K116">
        <v>21</v>
      </c>
      <c r="N116" t="str">
        <f ca="1">OFFSET(rapports!$A$1,$K116-1,0,1,1)</f>
        <v>JB1L</v>
      </c>
      <c r="O116">
        <f ca="1">OFFSET(rapports!$A$1,$K116-1,1,1,1)</f>
        <v>11</v>
      </c>
      <c r="P116">
        <f ca="1">OFFSET(rapports!$A$1,$K116-1,2,1,1)</f>
        <v>-39</v>
      </c>
      <c r="Q116" s="4">
        <f t="shared" si="12"/>
        <v>-0.07554945054945056</v>
      </c>
      <c r="R116">
        <f ca="1">OFFSET(rapports!$A$1,$K116-1,3,1,1)</f>
        <v>11</v>
      </c>
      <c r="S116">
        <f ca="1">OFFSET(rapports!$A$1,$K116-1,4,1,1)</f>
        <v>37</v>
      </c>
      <c r="T116" s="4">
        <f t="shared" si="16"/>
        <v>0.07963320463320464</v>
      </c>
      <c r="U116">
        <f ca="1">OFFSET(rapports!$A$1,$K116-1,5,1,1)</f>
        <v>22</v>
      </c>
      <c r="V116">
        <f ca="1">OFFSET(rapports!$A$1,$K116-1,6,1,1)</f>
        <v>41</v>
      </c>
      <c r="W116" s="4">
        <f t="shared" si="13"/>
        <v>0.1437282229965157</v>
      </c>
      <c r="X116">
        <f ca="1">OFFSET(rapports!$A$1,$K116-1,7,1,1)</f>
        <v>28</v>
      </c>
      <c r="Y116">
        <f ca="1">OFFSET(rapports!$A$1,$K116-1,8,1,1)</f>
        <v>37</v>
      </c>
      <c r="Z116" s="4">
        <f t="shared" si="17"/>
        <v>0.20270270270270271</v>
      </c>
      <c r="AA116">
        <f ca="1">OFFSET(rapports!$A$1,$K116-1,9,1,1)</f>
        <v>30</v>
      </c>
      <c r="AB116">
        <f ca="1">OFFSET(rapports!$A$1,$K116-1,10,1,1)</f>
        <v>29</v>
      </c>
      <c r="AC116" s="4">
        <f t="shared" si="14"/>
        <v>0.2770935960591133</v>
      </c>
      <c r="AD116">
        <f ca="1">IF($C116=5,OFFSET(rapports!$A$1,$K116-1,11,1,1),"--")</f>
        <v>41</v>
      </c>
      <c r="AE116">
        <f ca="1">IF($C116=5,OFFSET(rapports!$A$1,$K116-1,12,1,1),"--")</f>
        <v>31</v>
      </c>
      <c r="AF116" s="4">
        <f t="shared" si="15"/>
        <v>0.35426267281105994</v>
      </c>
    </row>
    <row r="117" spans="1:32" ht="12.75">
      <c r="A117" t="s">
        <v>153</v>
      </c>
      <c r="C117">
        <v>5</v>
      </c>
      <c r="D117">
        <v>10</v>
      </c>
      <c r="E117">
        <f ca="1">OFFSET(Différentiels!$A$1,$D117+4,1,1,1)</f>
        <v>15</v>
      </c>
      <c r="F117">
        <f ca="1">OFFSET(Différentiels!$A$1,$D117+4,2,1,1)</f>
        <v>56</v>
      </c>
      <c r="G117">
        <v>2</v>
      </c>
      <c r="H117" s="58">
        <f ca="1">OFFSET(Tachy!$A$1,$G117+4,1,1,1)</f>
        <v>21</v>
      </c>
      <c r="I117" s="58">
        <f ca="1">OFFSET(Tachy!$A$1,$G117+4,2,1,1)</f>
        <v>20</v>
      </c>
      <c r="K117">
        <v>20</v>
      </c>
      <c r="N117" t="str">
        <f ca="1">OFFSET(rapports!$A$1,$K117-1,0,1,1)</f>
        <v>JB1K</v>
      </c>
      <c r="O117">
        <f ca="1">OFFSET(rapports!$A$1,$K117-1,1,1,1)</f>
        <v>11</v>
      </c>
      <c r="P117">
        <f ca="1">OFFSET(rapports!$A$1,$K117-1,2,1,1)</f>
        <v>-39</v>
      </c>
      <c r="Q117" s="4">
        <f t="shared" si="12"/>
        <v>-0.07554945054945056</v>
      </c>
      <c r="R117">
        <f ca="1">OFFSET(rapports!$A$1,$K117-1,3,1,1)</f>
        <v>11</v>
      </c>
      <c r="S117">
        <f ca="1">OFFSET(rapports!$A$1,$K117-1,4,1,1)</f>
        <v>41</v>
      </c>
      <c r="T117" s="4">
        <f t="shared" si="16"/>
        <v>0.07186411149825785</v>
      </c>
      <c r="U117">
        <f ca="1">OFFSET(rapports!$A$1,$K117-1,5,1,1)</f>
        <v>21</v>
      </c>
      <c r="V117">
        <f ca="1">OFFSET(rapports!$A$1,$K117-1,6,1,1)</f>
        <v>43</v>
      </c>
      <c r="W117" s="4">
        <f t="shared" si="13"/>
        <v>0.1308139534883721</v>
      </c>
      <c r="X117">
        <f ca="1">OFFSET(rapports!$A$1,$K117-1,7,1,1)</f>
        <v>28</v>
      </c>
      <c r="Y117">
        <f ca="1">OFFSET(rapports!$A$1,$K117-1,8,1,1)</f>
        <v>37</v>
      </c>
      <c r="Z117" s="4">
        <f t="shared" si="17"/>
        <v>0.20270270270270271</v>
      </c>
      <c r="AA117">
        <f ca="1">OFFSET(rapports!$A$1,$K117-1,9,1,1)</f>
        <v>34</v>
      </c>
      <c r="AB117">
        <f ca="1">OFFSET(rapports!$A$1,$K117-1,10,1,1)</f>
        <v>35</v>
      </c>
      <c r="AC117" s="4">
        <f t="shared" si="14"/>
        <v>0.2602040816326531</v>
      </c>
      <c r="AD117">
        <f ca="1">IF($C117=5,OFFSET(rapports!$A$1,$K117-1,11,1,1),"--")</f>
        <v>39</v>
      </c>
      <c r="AE117">
        <f ca="1">IF($C117=5,OFFSET(rapports!$A$1,$K117-1,12,1,1),"--")</f>
        <v>32</v>
      </c>
      <c r="AF117" s="4">
        <f t="shared" si="15"/>
        <v>0.32645089285714285</v>
      </c>
    </row>
    <row r="118" spans="1:32" ht="12.75">
      <c r="A118" t="s">
        <v>154</v>
      </c>
      <c r="C118">
        <v>5</v>
      </c>
      <c r="D118">
        <v>10</v>
      </c>
      <c r="E118">
        <f ca="1">OFFSET(Différentiels!$A$1,$D118+4,1,1,1)</f>
        <v>15</v>
      </c>
      <c r="F118">
        <f ca="1">OFFSET(Différentiels!$A$1,$D118+4,2,1,1)</f>
        <v>56</v>
      </c>
      <c r="G118">
        <v>2</v>
      </c>
      <c r="H118" s="58">
        <f ca="1">OFFSET(Tachy!$A$1,$G118+4,1,1,1)</f>
        <v>21</v>
      </c>
      <c r="I118" s="58">
        <f ca="1">OFFSET(Tachy!$A$1,$G118+4,2,1,1)</f>
        <v>20</v>
      </c>
      <c r="K118">
        <v>18</v>
      </c>
      <c r="N118" t="str">
        <f ca="1">OFFSET(rapports!$A$1,$K118-1,0,1,1)</f>
        <v>JB1I</v>
      </c>
      <c r="O118">
        <f ca="1">OFFSET(rapports!$A$1,$K118-1,1,1,1)</f>
        <v>11</v>
      </c>
      <c r="P118">
        <f ca="1">OFFSET(rapports!$A$1,$K118-1,2,1,1)</f>
        <v>-39</v>
      </c>
      <c r="Q118" s="4">
        <f t="shared" si="12"/>
        <v>-0.07554945054945056</v>
      </c>
      <c r="R118">
        <f ca="1">OFFSET(rapports!$A$1,$K118-1,3,1,1)</f>
        <v>11</v>
      </c>
      <c r="S118">
        <f ca="1">OFFSET(rapports!$A$1,$K118-1,4,1,1)</f>
        <v>41</v>
      </c>
      <c r="T118" s="4">
        <f t="shared" si="16"/>
        <v>0.07186411149825785</v>
      </c>
      <c r="U118">
        <f ca="1">OFFSET(rapports!$A$1,$K118-1,5,1,1)</f>
        <v>21</v>
      </c>
      <c r="V118">
        <f ca="1">OFFSET(rapports!$A$1,$K118-1,6,1,1)</f>
        <v>43</v>
      </c>
      <c r="W118" s="4">
        <f t="shared" si="13"/>
        <v>0.1308139534883721</v>
      </c>
      <c r="X118">
        <f ca="1">OFFSET(rapports!$A$1,$K118-1,7,1,1)</f>
        <v>28</v>
      </c>
      <c r="Y118">
        <f ca="1">OFFSET(rapports!$A$1,$K118-1,8,1,1)</f>
        <v>37</v>
      </c>
      <c r="Z118" s="4">
        <f t="shared" si="17"/>
        <v>0.20270270270270271</v>
      </c>
      <c r="AA118">
        <f ca="1">OFFSET(rapports!$A$1,$K118-1,9,1,1)</f>
        <v>34</v>
      </c>
      <c r="AB118">
        <f ca="1">OFFSET(rapports!$A$1,$K118-1,10,1,1)</f>
        <v>35</v>
      </c>
      <c r="AC118" s="4">
        <f t="shared" si="14"/>
        <v>0.2602040816326531</v>
      </c>
      <c r="AD118">
        <f ca="1">IF($C118=5,OFFSET(rapports!$A$1,$K118-1,11,1,1),"--")</f>
        <v>34</v>
      </c>
      <c r="AE118">
        <f ca="1">IF($C118=5,OFFSET(rapports!$A$1,$K118-1,12,1,1),"--")</f>
        <v>28</v>
      </c>
      <c r="AF118" s="4">
        <f t="shared" si="15"/>
        <v>0.32525510204081637</v>
      </c>
    </row>
    <row r="119" spans="1:32" ht="12.75">
      <c r="A119" t="s">
        <v>155</v>
      </c>
      <c r="C119">
        <v>5</v>
      </c>
      <c r="D119">
        <v>2</v>
      </c>
      <c r="E119">
        <f ca="1">OFFSET(Différentiels!$A$1,$D119+4,1,1,1)</f>
        <v>14</v>
      </c>
      <c r="F119">
        <f ca="1">OFFSET(Différentiels!$A$1,$D119+4,2,1,1)</f>
        <v>59</v>
      </c>
      <c r="G119">
        <v>2</v>
      </c>
      <c r="H119" s="58">
        <f ca="1">OFFSET(Tachy!$A$1,$G119+4,1,1,1)</f>
        <v>21</v>
      </c>
      <c r="I119" s="58">
        <f ca="1">OFFSET(Tachy!$A$1,$G119+4,2,1,1)</f>
        <v>20</v>
      </c>
      <c r="K119">
        <v>15</v>
      </c>
      <c r="N119" t="str">
        <f ca="1">OFFSET(rapports!$A$1,$K119-1,0,1,1)</f>
        <v>JB1F</v>
      </c>
      <c r="O119">
        <f ca="1">OFFSET(rapports!$A$1,$K119-1,1,1,1)</f>
        <v>11</v>
      </c>
      <c r="P119">
        <f ca="1">OFFSET(rapports!$A$1,$K119-1,2,1,1)</f>
        <v>-39</v>
      </c>
      <c r="Q119" s="4">
        <f t="shared" si="12"/>
        <v>-0.06692742285962626</v>
      </c>
      <c r="R119">
        <f ca="1">OFFSET(rapports!$A$1,$K119-1,3,1,1)</f>
        <v>11</v>
      </c>
      <c r="S119">
        <f ca="1">OFFSET(rapports!$A$1,$K119-1,4,1,1)</f>
        <v>41</v>
      </c>
      <c r="T119" s="4">
        <f t="shared" si="16"/>
        <v>0.06366267052501035</v>
      </c>
      <c r="U119">
        <f ca="1">OFFSET(rapports!$A$1,$K119-1,5,1,1)</f>
        <v>22</v>
      </c>
      <c r="V119">
        <f ca="1">OFFSET(rapports!$A$1,$K119-1,6,1,1)</f>
        <v>41</v>
      </c>
      <c r="W119" s="4">
        <f t="shared" si="13"/>
        <v>0.1273253410500207</v>
      </c>
      <c r="X119">
        <f ca="1">OFFSET(rapports!$A$1,$K119-1,7,1,1)</f>
        <v>28</v>
      </c>
      <c r="Y119">
        <f ca="1">OFFSET(rapports!$A$1,$K119-1,8,1,1)</f>
        <v>37</v>
      </c>
      <c r="Z119" s="4">
        <f t="shared" si="17"/>
        <v>0.17956939990838297</v>
      </c>
      <c r="AA119">
        <f ca="1">OFFSET(rapports!$A$1,$K119-1,9,1,1)</f>
        <v>30</v>
      </c>
      <c r="AB119">
        <f ca="1">OFFSET(rapports!$A$1,$K119-1,10,1,1)</f>
        <v>29</v>
      </c>
      <c r="AC119" s="4">
        <f t="shared" si="14"/>
        <v>0.24547048509643482</v>
      </c>
      <c r="AD119">
        <f ca="1">IF($C119=5,OFFSET(rapports!$A$1,$K119-1,11,1,1),"--")</f>
        <v>41</v>
      </c>
      <c r="AE119">
        <f ca="1">IF($C119=5,OFFSET(rapports!$A$1,$K119-1,12,1,1),"--")</f>
        <v>31</v>
      </c>
      <c r="AF119" s="4">
        <f t="shared" si="15"/>
        <v>0.3138326954620011</v>
      </c>
    </row>
    <row r="120" spans="1:32" ht="12.75">
      <c r="A120" t="s">
        <v>156</v>
      </c>
      <c r="C120">
        <v>5</v>
      </c>
      <c r="D120">
        <v>10</v>
      </c>
      <c r="E120">
        <f ca="1">OFFSET(Différentiels!$A$1,$D120+4,1,1,1)</f>
        <v>15</v>
      </c>
      <c r="F120">
        <f ca="1">OFFSET(Différentiels!$A$1,$D120+4,2,1,1)</f>
        <v>56</v>
      </c>
      <c r="G120">
        <v>1</v>
      </c>
      <c r="H120" s="58">
        <f ca="1">OFFSET(Tachy!$A$1,$G120+4,1,1,1)</f>
        <v>21</v>
      </c>
      <c r="I120" s="58">
        <f ca="1">OFFSET(Tachy!$A$1,$G120+4,2,1,1)</f>
        <v>19</v>
      </c>
      <c r="K120">
        <v>14</v>
      </c>
      <c r="N120" t="str">
        <f ca="1">OFFSET(rapports!$A$1,$K120-1,0,1,1)</f>
        <v>JB1E</v>
      </c>
      <c r="O120">
        <f ca="1">OFFSET(rapports!$A$1,$K120-1,1,1,1)</f>
        <v>11</v>
      </c>
      <c r="P120">
        <f ca="1">OFFSET(rapports!$A$1,$K120-1,2,1,1)</f>
        <v>-39</v>
      </c>
      <c r="Q120" s="4">
        <f t="shared" si="12"/>
        <v>-0.07554945054945056</v>
      </c>
      <c r="R120">
        <f ca="1">OFFSET(rapports!$A$1,$K120-1,3,1,1)</f>
        <v>11</v>
      </c>
      <c r="S120">
        <f ca="1">OFFSET(rapports!$A$1,$K120-1,4,1,1)</f>
        <v>41</v>
      </c>
      <c r="T120" s="4">
        <f t="shared" si="16"/>
        <v>0.07186411149825785</v>
      </c>
      <c r="U120">
        <f ca="1">OFFSET(rapports!$A$1,$K120-1,5,1,1)</f>
        <v>21</v>
      </c>
      <c r="V120">
        <f ca="1">OFFSET(rapports!$A$1,$K120-1,6,1,1)</f>
        <v>43</v>
      </c>
      <c r="W120" s="4">
        <f t="shared" si="13"/>
        <v>0.1308139534883721</v>
      </c>
      <c r="X120">
        <f ca="1">OFFSET(rapports!$A$1,$K120-1,7,1,1)</f>
        <v>28</v>
      </c>
      <c r="Y120">
        <f ca="1">OFFSET(rapports!$A$1,$K120-1,8,1,1)</f>
        <v>37</v>
      </c>
      <c r="Z120" s="4">
        <f t="shared" si="17"/>
        <v>0.20270270270270271</v>
      </c>
      <c r="AA120">
        <f ca="1">OFFSET(rapports!$A$1,$K120-1,9,1,1)</f>
        <v>30</v>
      </c>
      <c r="AB120">
        <f ca="1">OFFSET(rapports!$A$1,$K120-1,10,1,1)</f>
        <v>29</v>
      </c>
      <c r="AC120" s="4">
        <f t="shared" si="14"/>
        <v>0.2770935960591133</v>
      </c>
      <c r="AD120">
        <f ca="1">IF($C120=5,OFFSET(rapports!$A$1,$K120-1,11,1,1),"--")</f>
        <v>39</v>
      </c>
      <c r="AE120">
        <f ca="1">IF($C120=5,OFFSET(rapports!$A$1,$K120-1,12,1,1),"--")</f>
        <v>31</v>
      </c>
      <c r="AF120" s="4">
        <f t="shared" si="15"/>
        <v>0.33698156682027647</v>
      </c>
    </row>
    <row r="121" spans="1:32" ht="12.75">
      <c r="A121" t="s">
        <v>157</v>
      </c>
      <c r="C121">
        <v>5</v>
      </c>
      <c r="D121">
        <v>10</v>
      </c>
      <c r="E121">
        <f ca="1">OFFSET(Différentiels!$A$1,$D121+4,1,1,1)</f>
        <v>15</v>
      </c>
      <c r="F121">
        <f ca="1">OFFSET(Différentiels!$A$1,$D121+4,2,1,1)</f>
        <v>56</v>
      </c>
      <c r="G121">
        <v>1</v>
      </c>
      <c r="H121" s="58">
        <f ca="1">OFFSET(Tachy!$A$1,$G121+4,1,1,1)</f>
        <v>21</v>
      </c>
      <c r="I121" s="58">
        <f ca="1">OFFSET(Tachy!$A$1,$G121+4,2,1,1)</f>
        <v>19</v>
      </c>
      <c r="K121">
        <v>14</v>
      </c>
      <c r="N121" t="str">
        <f ca="1">OFFSET(rapports!$A$1,$K121-1,0,1,1)</f>
        <v>JB1E</v>
      </c>
      <c r="O121">
        <f ca="1">OFFSET(rapports!$A$1,$K121-1,1,1,1)</f>
        <v>11</v>
      </c>
      <c r="P121">
        <f ca="1">OFFSET(rapports!$A$1,$K121-1,2,1,1)</f>
        <v>-39</v>
      </c>
      <c r="Q121" s="4">
        <f t="shared" si="12"/>
        <v>-0.07554945054945056</v>
      </c>
      <c r="R121">
        <f ca="1">OFFSET(rapports!$A$1,$K121-1,3,1,1)</f>
        <v>11</v>
      </c>
      <c r="S121">
        <f ca="1">OFFSET(rapports!$A$1,$K121-1,4,1,1)</f>
        <v>41</v>
      </c>
      <c r="T121" s="4">
        <f t="shared" si="16"/>
        <v>0.07186411149825785</v>
      </c>
      <c r="U121">
        <f ca="1">OFFSET(rapports!$A$1,$K121-1,5,1,1)</f>
        <v>21</v>
      </c>
      <c r="V121">
        <f ca="1">OFFSET(rapports!$A$1,$K121-1,6,1,1)</f>
        <v>43</v>
      </c>
      <c r="W121" s="4">
        <f t="shared" si="13"/>
        <v>0.1308139534883721</v>
      </c>
      <c r="X121">
        <f ca="1">OFFSET(rapports!$A$1,$K121-1,7,1,1)</f>
        <v>28</v>
      </c>
      <c r="Y121">
        <f ca="1">OFFSET(rapports!$A$1,$K121-1,8,1,1)</f>
        <v>37</v>
      </c>
      <c r="Z121" s="4">
        <f t="shared" si="17"/>
        <v>0.20270270270270271</v>
      </c>
      <c r="AA121">
        <f ca="1">OFFSET(rapports!$A$1,$K121-1,9,1,1)</f>
        <v>30</v>
      </c>
      <c r="AB121">
        <f ca="1">OFFSET(rapports!$A$1,$K121-1,10,1,1)</f>
        <v>29</v>
      </c>
      <c r="AC121" s="4">
        <f t="shared" si="14"/>
        <v>0.2770935960591133</v>
      </c>
      <c r="AD121">
        <f ca="1">IF($C121=5,OFFSET(rapports!$A$1,$K121-1,11,1,1),"--")</f>
        <v>39</v>
      </c>
      <c r="AE121">
        <f ca="1">IF($C121=5,OFFSET(rapports!$A$1,$K121-1,12,1,1),"--")</f>
        <v>31</v>
      </c>
      <c r="AF121" s="4">
        <f t="shared" si="15"/>
        <v>0.33698156682027647</v>
      </c>
    </row>
    <row r="122" spans="1:32" ht="12.75">
      <c r="A122" t="s">
        <v>158</v>
      </c>
      <c r="C122">
        <v>5</v>
      </c>
      <c r="D122">
        <v>1</v>
      </c>
      <c r="E122">
        <f ca="1">OFFSET(Différentiels!$A$1,$D122+4,1,1,1)</f>
        <v>15</v>
      </c>
      <c r="F122">
        <f ca="1">OFFSET(Différentiels!$A$1,$D122+4,2,1,1)</f>
        <v>58</v>
      </c>
      <c r="G122">
        <v>2</v>
      </c>
      <c r="H122" s="58">
        <f ca="1">OFFSET(Tachy!$A$1,$G122+4,1,1,1)</f>
        <v>21</v>
      </c>
      <c r="I122" s="58">
        <f ca="1">OFFSET(Tachy!$A$1,$G122+4,2,1,1)</f>
        <v>20</v>
      </c>
      <c r="K122">
        <v>22</v>
      </c>
      <c r="N122" t="str">
        <f ca="1">OFFSET(rapports!$A$1,$K122-1,0,1,1)</f>
        <v>JB1M</v>
      </c>
      <c r="O122">
        <f ca="1">OFFSET(rapports!$A$1,$K122-1,1,1,1)</f>
        <v>11</v>
      </c>
      <c r="P122">
        <f ca="1">OFFSET(rapports!$A$1,$K122-1,2,1,1)</f>
        <v>-39</v>
      </c>
      <c r="Q122" s="4">
        <f t="shared" si="12"/>
        <v>-0.07294429708222812</v>
      </c>
      <c r="R122">
        <f ca="1">OFFSET(rapports!$A$1,$K122-1,3,1,1)</f>
        <v>11</v>
      </c>
      <c r="S122">
        <f ca="1">OFFSET(rapports!$A$1,$K122-1,4,1,1)</f>
        <v>37</v>
      </c>
      <c r="T122" s="4">
        <f t="shared" si="16"/>
        <v>0.07688723205964584</v>
      </c>
      <c r="U122">
        <f ca="1">OFFSET(rapports!$A$1,$K122-1,5,1,1)</f>
        <v>22</v>
      </c>
      <c r="V122">
        <f ca="1">OFFSET(rapports!$A$1,$K122-1,6,1,1)</f>
        <v>41</v>
      </c>
      <c r="W122" s="4">
        <f t="shared" si="13"/>
        <v>0.13877207737594616</v>
      </c>
      <c r="X122">
        <f ca="1">OFFSET(rapports!$A$1,$K122-1,7,1,1)</f>
        <v>28</v>
      </c>
      <c r="Y122">
        <f ca="1">OFFSET(rapports!$A$1,$K122-1,8,1,1)</f>
        <v>37</v>
      </c>
      <c r="Z122" s="4">
        <f t="shared" si="17"/>
        <v>0.195712954333644</v>
      </c>
      <c r="AA122">
        <f ca="1">OFFSET(rapports!$A$1,$K122-1,9,1,1)</f>
        <v>30</v>
      </c>
      <c r="AB122">
        <f ca="1">OFFSET(rapports!$A$1,$K122-1,10,1,1)</f>
        <v>39</v>
      </c>
      <c r="AC122" s="4">
        <f t="shared" si="14"/>
        <v>0.1989389920424403</v>
      </c>
      <c r="AD122">
        <f ca="1">IF($C122=5,OFFSET(rapports!$A$1,$K122-1,11,1,1),"--")</f>
        <v>39</v>
      </c>
      <c r="AE122">
        <f ca="1">IF($C122=5,OFFSET(rapports!$A$1,$K122-1,12,1,1),"--")</f>
        <v>32</v>
      </c>
      <c r="AF122" s="4">
        <f t="shared" si="15"/>
        <v>0.3151939655172414</v>
      </c>
    </row>
    <row r="123" spans="1:32" ht="12.75">
      <c r="A123" t="s">
        <v>159</v>
      </c>
      <c r="C123">
        <v>5</v>
      </c>
      <c r="D123">
        <v>1</v>
      </c>
      <c r="E123">
        <f ca="1">OFFSET(Différentiels!$A$1,$D123+4,1,1,1)</f>
        <v>15</v>
      </c>
      <c r="F123">
        <f ca="1">OFFSET(Différentiels!$A$1,$D123+4,2,1,1)</f>
        <v>58</v>
      </c>
      <c r="G123">
        <v>2</v>
      </c>
      <c r="H123" s="58">
        <f ca="1">OFFSET(Tachy!$A$1,$G123+4,1,1,1)</f>
        <v>21</v>
      </c>
      <c r="I123" s="58">
        <f ca="1">OFFSET(Tachy!$A$1,$G123+4,2,1,1)</f>
        <v>20</v>
      </c>
      <c r="K123">
        <v>22</v>
      </c>
      <c r="N123" t="str">
        <f ca="1">OFFSET(rapports!$A$1,$K123-1,0,1,1)</f>
        <v>JB1M</v>
      </c>
      <c r="O123">
        <f ca="1">OFFSET(rapports!$A$1,$K123-1,1,1,1)</f>
        <v>11</v>
      </c>
      <c r="P123">
        <f ca="1">OFFSET(rapports!$A$1,$K123-1,2,1,1)</f>
        <v>-39</v>
      </c>
      <c r="Q123" s="4">
        <f t="shared" si="12"/>
        <v>-0.07294429708222812</v>
      </c>
      <c r="R123">
        <f ca="1">OFFSET(rapports!$A$1,$K123-1,3,1,1)</f>
        <v>11</v>
      </c>
      <c r="S123">
        <f ca="1">OFFSET(rapports!$A$1,$K123-1,4,1,1)</f>
        <v>37</v>
      </c>
      <c r="T123" s="4">
        <f t="shared" si="16"/>
        <v>0.07688723205964584</v>
      </c>
      <c r="U123">
        <f ca="1">OFFSET(rapports!$A$1,$K123-1,5,1,1)</f>
        <v>22</v>
      </c>
      <c r="V123">
        <f ca="1">OFFSET(rapports!$A$1,$K123-1,6,1,1)</f>
        <v>41</v>
      </c>
      <c r="W123" s="4">
        <f t="shared" si="13"/>
        <v>0.13877207737594616</v>
      </c>
      <c r="X123">
        <f ca="1">OFFSET(rapports!$A$1,$K123-1,7,1,1)</f>
        <v>28</v>
      </c>
      <c r="Y123">
        <f ca="1">OFFSET(rapports!$A$1,$K123-1,8,1,1)</f>
        <v>37</v>
      </c>
      <c r="Z123" s="4">
        <f t="shared" si="17"/>
        <v>0.195712954333644</v>
      </c>
      <c r="AA123">
        <f ca="1">OFFSET(rapports!$A$1,$K123-1,9,1,1)</f>
        <v>30</v>
      </c>
      <c r="AB123">
        <f ca="1">OFFSET(rapports!$A$1,$K123-1,10,1,1)</f>
        <v>39</v>
      </c>
      <c r="AC123" s="4">
        <f t="shared" si="14"/>
        <v>0.1989389920424403</v>
      </c>
      <c r="AD123">
        <f ca="1">IF($C123=5,OFFSET(rapports!$A$1,$K123-1,11,1,1),"--")</f>
        <v>39</v>
      </c>
      <c r="AE123">
        <f ca="1">IF($C123=5,OFFSET(rapports!$A$1,$K123-1,12,1,1),"--")</f>
        <v>32</v>
      </c>
      <c r="AF123" s="4">
        <f t="shared" si="15"/>
        <v>0.3151939655172414</v>
      </c>
    </row>
    <row r="124" spans="1:32" ht="12.75">
      <c r="A124" t="s">
        <v>160</v>
      </c>
      <c r="C124">
        <v>5</v>
      </c>
      <c r="D124">
        <v>1</v>
      </c>
      <c r="E124">
        <f ca="1">OFFSET(Différentiels!$A$1,$D124+4,1,1,1)</f>
        <v>15</v>
      </c>
      <c r="F124">
        <f ca="1">OFFSET(Différentiels!$A$1,$D124+4,2,1,1)</f>
        <v>58</v>
      </c>
      <c r="G124">
        <v>1</v>
      </c>
      <c r="H124" s="58">
        <f ca="1">OFFSET(Tachy!$A$1,$G124+4,1,1,1)</f>
        <v>21</v>
      </c>
      <c r="I124" s="58">
        <f ca="1">OFFSET(Tachy!$A$1,$G124+4,2,1,1)</f>
        <v>19</v>
      </c>
      <c r="K124">
        <v>22</v>
      </c>
      <c r="N124" t="str">
        <f ca="1">OFFSET(rapports!$A$1,$K124-1,0,1,1)</f>
        <v>JB1M</v>
      </c>
      <c r="O124">
        <f ca="1">OFFSET(rapports!$A$1,$K124-1,1,1,1)</f>
        <v>11</v>
      </c>
      <c r="P124">
        <f ca="1">OFFSET(rapports!$A$1,$K124-1,2,1,1)</f>
        <v>-39</v>
      </c>
      <c r="Q124" s="4">
        <f t="shared" si="12"/>
        <v>-0.07294429708222812</v>
      </c>
      <c r="R124">
        <f ca="1">OFFSET(rapports!$A$1,$K124-1,3,1,1)</f>
        <v>11</v>
      </c>
      <c r="S124">
        <f ca="1">OFFSET(rapports!$A$1,$K124-1,4,1,1)</f>
        <v>37</v>
      </c>
      <c r="T124" s="4">
        <f t="shared" si="16"/>
        <v>0.07688723205964584</v>
      </c>
      <c r="U124">
        <f ca="1">OFFSET(rapports!$A$1,$K124-1,5,1,1)</f>
        <v>22</v>
      </c>
      <c r="V124">
        <f ca="1">OFFSET(rapports!$A$1,$K124-1,6,1,1)</f>
        <v>41</v>
      </c>
      <c r="W124" s="4">
        <f t="shared" si="13"/>
        <v>0.13877207737594616</v>
      </c>
      <c r="X124">
        <f ca="1">OFFSET(rapports!$A$1,$K124-1,7,1,1)</f>
        <v>28</v>
      </c>
      <c r="Y124">
        <f ca="1">OFFSET(rapports!$A$1,$K124-1,8,1,1)</f>
        <v>37</v>
      </c>
      <c r="Z124" s="4">
        <f t="shared" si="17"/>
        <v>0.195712954333644</v>
      </c>
      <c r="AA124">
        <f ca="1">OFFSET(rapports!$A$1,$K124-1,9,1,1)</f>
        <v>30</v>
      </c>
      <c r="AB124">
        <f ca="1">OFFSET(rapports!$A$1,$K124-1,10,1,1)</f>
        <v>39</v>
      </c>
      <c r="AC124" s="4">
        <f t="shared" si="14"/>
        <v>0.1989389920424403</v>
      </c>
      <c r="AD124">
        <f ca="1">IF($C124=5,OFFSET(rapports!$A$1,$K124-1,11,1,1),"--")</f>
        <v>39</v>
      </c>
      <c r="AE124">
        <f ca="1">IF($C124=5,OFFSET(rapports!$A$1,$K124-1,12,1,1),"--")</f>
        <v>32</v>
      </c>
      <c r="AF124" s="4">
        <f t="shared" si="15"/>
        <v>0.3151939655172414</v>
      </c>
    </row>
    <row r="125" spans="1:32" ht="12.75">
      <c r="A125" t="s">
        <v>161</v>
      </c>
      <c r="C125">
        <v>5</v>
      </c>
      <c r="D125">
        <v>1</v>
      </c>
      <c r="E125">
        <f ca="1">OFFSET(Différentiels!$A$1,$D125+4,1,1,1)</f>
        <v>15</v>
      </c>
      <c r="F125">
        <f ca="1">OFFSET(Différentiels!$A$1,$D125+4,2,1,1)</f>
        <v>58</v>
      </c>
      <c r="G125">
        <v>1</v>
      </c>
      <c r="H125" s="58">
        <f ca="1">OFFSET(Tachy!$A$1,$G125+4,1,1,1)</f>
        <v>21</v>
      </c>
      <c r="I125" s="58">
        <f ca="1">OFFSET(Tachy!$A$1,$G125+4,2,1,1)</f>
        <v>19</v>
      </c>
      <c r="K125">
        <v>22</v>
      </c>
      <c r="N125" t="str">
        <f ca="1">OFFSET(rapports!$A$1,$K125-1,0,1,1)</f>
        <v>JB1M</v>
      </c>
      <c r="O125">
        <f ca="1">OFFSET(rapports!$A$1,$K125-1,1,1,1)</f>
        <v>11</v>
      </c>
      <c r="P125">
        <f ca="1">OFFSET(rapports!$A$1,$K125-1,2,1,1)</f>
        <v>-39</v>
      </c>
      <c r="Q125" s="4">
        <f t="shared" si="12"/>
        <v>-0.07294429708222812</v>
      </c>
      <c r="R125">
        <f ca="1">OFFSET(rapports!$A$1,$K125-1,3,1,1)</f>
        <v>11</v>
      </c>
      <c r="S125">
        <f ca="1">OFFSET(rapports!$A$1,$K125-1,4,1,1)</f>
        <v>37</v>
      </c>
      <c r="T125" s="4">
        <f t="shared" si="16"/>
        <v>0.07688723205964584</v>
      </c>
      <c r="U125">
        <f ca="1">OFFSET(rapports!$A$1,$K125-1,5,1,1)</f>
        <v>22</v>
      </c>
      <c r="V125">
        <f ca="1">OFFSET(rapports!$A$1,$K125-1,6,1,1)</f>
        <v>41</v>
      </c>
      <c r="W125" s="4">
        <f t="shared" si="13"/>
        <v>0.13877207737594616</v>
      </c>
      <c r="X125">
        <f ca="1">OFFSET(rapports!$A$1,$K125-1,7,1,1)</f>
        <v>28</v>
      </c>
      <c r="Y125">
        <f ca="1">OFFSET(rapports!$A$1,$K125-1,8,1,1)</f>
        <v>37</v>
      </c>
      <c r="Z125" s="4">
        <f t="shared" si="17"/>
        <v>0.195712954333644</v>
      </c>
      <c r="AA125">
        <f ca="1">OFFSET(rapports!$A$1,$K125-1,9,1,1)</f>
        <v>30</v>
      </c>
      <c r="AB125">
        <f ca="1">OFFSET(rapports!$A$1,$K125-1,10,1,1)</f>
        <v>39</v>
      </c>
      <c r="AC125" s="4">
        <f t="shared" si="14"/>
        <v>0.1989389920424403</v>
      </c>
      <c r="AD125">
        <f ca="1">IF($C125=5,OFFSET(rapports!$A$1,$K125-1,11,1,1),"--")</f>
        <v>39</v>
      </c>
      <c r="AE125">
        <f ca="1">IF($C125=5,OFFSET(rapports!$A$1,$K125-1,12,1,1),"--")</f>
        <v>32</v>
      </c>
      <c r="AF125" s="4">
        <f t="shared" si="15"/>
        <v>0.3151939655172414</v>
      </c>
    </row>
    <row r="126" spans="1:32" ht="12.75">
      <c r="A126" t="s">
        <v>162</v>
      </c>
      <c r="C126">
        <v>5</v>
      </c>
      <c r="D126">
        <v>1</v>
      </c>
      <c r="E126">
        <f ca="1">OFFSET(Différentiels!$A$1,$D126+4,1,1,1)</f>
        <v>15</v>
      </c>
      <c r="F126">
        <f ca="1">OFFSET(Différentiels!$A$1,$D126+4,2,1,1)</f>
        <v>58</v>
      </c>
      <c r="G126">
        <v>1</v>
      </c>
      <c r="H126" s="58">
        <f ca="1">OFFSET(Tachy!$A$1,$G126+4,1,1,1)</f>
        <v>21</v>
      </c>
      <c r="I126" s="58">
        <f ca="1">OFFSET(Tachy!$A$1,$G126+4,2,1,1)</f>
        <v>19</v>
      </c>
      <c r="K126">
        <v>22</v>
      </c>
      <c r="N126" t="str">
        <f ca="1">OFFSET(rapports!$A$1,$K126-1,0,1,1)</f>
        <v>JB1M</v>
      </c>
      <c r="O126">
        <f ca="1">OFFSET(rapports!$A$1,$K126-1,1,1,1)</f>
        <v>11</v>
      </c>
      <c r="P126">
        <f ca="1">OFFSET(rapports!$A$1,$K126-1,2,1,1)</f>
        <v>-39</v>
      </c>
      <c r="Q126" s="4">
        <f t="shared" si="12"/>
        <v>-0.07294429708222812</v>
      </c>
      <c r="R126">
        <f ca="1">OFFSET(rapports!$A$1,$K126-1,3,1,1)</f>
        <v>11</v>
      </c>
      <c r="S126">
        <f ca="1">OFFSET(rapports!$A$1,$K126-1,4,1,1)</f>
        <v>37</v>
      </c>
      <c r="T126" s="4">
        <f t="shared" si="16"/>
        <v>0.07688723205964584</v>
      </c>
      <c r="U126">
        <f ca="1">OFFSET(rapports!$A$1,$K126-1,5,1,1)</f>
        <v>22</v>
      </c>
      <c r="V126">
        <f ca="1">OFFSET(rapports!$A$1,$K126-1,6,1,1)</f>
        <v>41</v>
      </c>
      <c r="W126" s="4">
        <f t="shared" si="13"/>
        <v>0.13877207737594616</v>
      </c>
      <c r="X126">
        <f ca="1">OFFSET(rapports!$A$1,$K126-1,7,1,1)</f>
        <v>28</v>
      </c>
      <c r="Y126">
        <f ca="1">OFFSET(rapports!$A$1,$K126-1,8,1,1)</f>
        <v>37</v>
      </c>
      <c r="Z126" s="4">
        <f t="shared" si="17"/>
        <v>0.195712954333644</v>
      </c>
      <c r="AA126">
        <f ca="1">OFFSET(rapports!$A$1,$K126-1,9,1,1)</f>
        <v>30</v>
      </c>
      <c r="AB126">
        <f ca="1">OFFSET(rapports!$A$1,$K126-1,10,1,1)</f>
        <v>39</v>
      </c>
      <c r="AC126" s="4">
        <f t="shared" si="14"/>
        <v>0.1989389920424403</v>
      </c>
      <c r="AD126">
        <f ca="1">IF($C126=5,OFFSET(rapports!$A$1,$K126-1,11,1,1),"--")</f>
        <v>39</v>
      </c>
      <c r="AE126">
        <f ca="1">IF($C126=5,OFFSET(rapports!$A$1,$K126-1,12,1,1),"--")</f>
        <v>32</v>
      </c>
      <c r="AF126" s="4">
        <f t="shared" si="15"/>
        <v>0.3151939655172414</v>
      </c>
    </row>
    <row r="127" spans="1:32" ht="12.75">
      <c r="A127" t="s">
        <v>163</v>
      </c>
      <c r="C127">
        <v>5</v>
      </c>
      <c r="D127">
        <v>1</v>
      </c>
      <c r="E127">
        <f ca="1">OFFSET(Différentiels!$A$1,$D127+4,1,1,1)</f>
        <v>15</v>
      </c>
      <c r="F127">
        <f ca="1">OFFSET(Différentiels!$A$1,$D127+4,2,1,1)</f>
        <v>58</v>
      </c>
      <c r="G127">
        <v>1</v>
      </c>
      <c r="H127" s="58">
        <f ca="1">OFFSET(Tachy!$A$1,$G127+4,1,1,1)</f>
        <v>21</v>
      </c>
      <c r="I127" s="58">
        <f ca="1">OFFSET(Tachy!$A$1,$G127+4,2,1,1)</f>
        <v>19</v>
      </c>
      <c r="K127">
        <v>22</v>
      </c>
      <c r="N127" t="str">
        <f ca="1">OFFSET(rapports!$A$1,$K127-1,0,1,1)</f>
        <v>JB1M</v>
      </c>
      <c r="O127">
        <f ca="1">OFFSET(rapports!$A$1,$K127-1,1,1,1)</f>
        <v>11</v>
      </c>
      <c r="P127">
        <f ca="1">OFFSET(rapports!$A$1,$K127-1,2,1,1)</f>
        <v>-39</v>
      </c>
      <c r="Q127" s="4">
        <f t="shared" si="12"/>
        <v>-0.07294429708222812</v>
      </c>
      <c r="R127">
        <f ca="1">OFFSET(rapports!$A$1,$K127-1,3,1,1)</f>
        <v>11</v>
      </c>
      <c r="S127">
        <f ca="1">OFFSET(rapports!$A$1,$K127-1,4,1,1)</f>
        <v>37</v>
      </c>
      <c r="T127" s="4">
        <f t="shared" si="16"/>
        <v>0.07688723205964584</v>
      </c>
      <c r="U127">
        <f ca="1">OFFSET(rapports!$A$1,$K127-1,5,1,1)</f>
        <v>22</v>
      </c>
      <c r="V127">
        <f ca="1">OFFSET(rapports!$A$1,$K127-1,6,1,1)</f>
        <v>41</v>
      </c>
      <c r="W127" s="4">
        <f t="shared" si="13"/>
        <v>0.13877207737594616</v>
      </c>
      <c r="X127">
        <f ca="1">OFFSET(rapports!$A$1,$K127-1,7,1,1)</f>
        <v>28</v>
      </c>
      <c r="Y127">
        <f ca="1">OFFSET(rapports!$A$1,$K127-1,8,1,1)</f>
        <v>37</v>
      </c>
      <c r="Z127" s="4">
        <f t="shared" si="17"/>
        <v>0.195712954333644</v>
      </c>
      <c r="AA127">
        <f ca="1">OFFSET(rapports!$A$1,$K127-1,9,1,1)</f>
        <v>30</v>
      </c>
      <c r="AB127">
        <f ca="1">OFFSET(rapports!$A$1,$K127-1,10,1,1)</f>
        <v>39</v>
      </c>
      <c r="AC127" s="4">
        <f t="shared" si="14"/>
        <v>0.1989389920424403</v>
      </c>
      <c r="AD127">
        <f ca="1">IF($C127=5,OFFSET(rapports!$A$1,$K127-1,11,1,1),"--")</f>
        <v>39</v>
      </c>
      <c r="AE127">
        <f ca="1">IF($C127=5,OFFSET(rapports!$A$1,$K127-1,12,1,1),"--")</f>
        <v>32</v>
      </c>
      <c r="AF127" s="4">
        <f t="shared" si="15"/>
        <v>0.3151939655172414</v>
      </c>
    </row>
    <row r="128" spans="1:32" ht="12.75">
      <c r="A128" t="s">
        <v>164</v>
      </c>
      <c r="C128">
        <v>5</v>
      </c>
      <c r="D128">
        <v>10</v>
      </c>
      <c r="E128">
        <f ca="1">OFFSET(Différentiels!$A$1,$D128+4,1,1,1)</f>
        <v>15</v>
      </c>
      <c r="F128">
        <f ca="1">OFFSET(Différentiels!$A$1,$D128+4,2,1,1)</f>
        <v>56</v>
      </c>
      <c r="G128">
        <v>1</v>
      </c>
      <c r="H128" s="58">
        <f ca="1">OFFSET(Tachy!$A$1,$G128+4,1,1,1)</f>
        <v>21</v>
      </c>
      <c r="I128" s="58">
        <f ca="1">OFFSET(Tachy!$A$1,$G128+4,2,1,1)</f>
        <v>19</v>
      </c>
      <c r="K128">
        <v>24</v>
      </c>
      <c r="N128" t="str">
        <f ca="1">OFFSET(rapports!$A$1,$K128-1,0,1,1)</f>
        <v>JB1O</v>
      </c>
      <c r="O128">
        <f ca="1">OFFSET(rapports!$A$1,$K128-1,1,1,1)</f>
        <v>11</v>
      </c>
      <c r="P128">
        <f ca="1">OFFSET(rapports!$A$1,$K128-1,2,1,1)</f>
        <v>-39</v>
      </c>
      <c r="Q128" s="4">
        <f t="shared" si="12"/>
        <v>-0.07554945054945056</v>
      </c>
      <c r="R128">
        <f ca="1">OFFSET(rapports!$A$1,$K128-1,3,1,1)</f>
        <v>11</v>
      </c>
      <c r="S128">
        <f ca="1">OFFSET(rapports!$A$1,$K128-1,4,1,1)</f>
        <v>41</v>
      </c>
      <c r="T128" s="4">
        <f t="shared" si="16"/>
        <v>0.07186411149825785</v>
      </c>
      <c r="U128">
        <f ca="1">OFFSET(rapports!$A$1,$K128-1,5,1,1)</f>
        <v>21</v>
      </c>
      <c r="V128">
        <f ca="1">OFFSET(rapports!$A$1,$K128-1,6,1,1)</f>
        <v>43</v>
      </c>
      <c r="W128" s="4">
        <f t="shared" si="13"/>
        <v>0.1308139534883721</v>
      </c>
      <c r="X128">
        <f ca="1">OFFSET(rapports!$A$1,$K128-1,7,1,1)</f>
        <v>28</v>
      </c>
      <c r="Y128">
        <f ca="1">OFFSET(rapports!$A$1,$K128-1,8,1,1)</f>
        <v>37</v>
      </c>
      <c r="Z128" s="4">
        <f t="shared" si="17"/>
        <v>0.20270270270270271</v>
      </c>
      <c r="AA128">
        <f ca="1">OFFSET(rapports!$A$1,$K128-1,9,1,1)</f>
        <v>30</v>
      </c>
      <c r="AB128">
        <f ca="1">OFFSET(rapports!$A$1,$K128-1,10,1,1)</f>
        <v>29</v>
      </c>
      <c r="AC128" s="4">
        <f t="shared" si="14"/>
        <v>0.2770935960591133</v>
      </c>
      <c r="AD128">
        <f ca="1">IF($C128=5,OFFSET(rapports!$A$1,$K128-1,11,1,1),"--")</f>
        <v>41</v>
      </c>
      <c r="AE128">
        <f ca="1">IF($C128=5,OFFSET(rapports!$A$1,$K128-1,12,1,1),"--")</f>
        <v>31</v>
      </c>
      <c r="AF128" s="4">
        <f t="shared" si="15"/>
        <v>0.35426267281105994</v>
      </c>
    </row>
    <row r="129" spans="1:32" ht="12.75">
      <c r="A129" t="s">
        <v>165</v>
      </c>
      <c r="C129">
        <v>5</v>
      </c>
      <c r="D129">
        <v>10</v>
      </c>
      <c r="E129">
        <f ca="1">OFFSET(Différentiels!$A$1,$D129+4,1,1,1)</f>
        <v>15</v>
      </c>
      <c r="F129">
        <f ca="1">OFFSET(Différentiels!$A$1,$D129+4,2,1,1)</f>
        <v>56</v>
      </c>
      <c r="G129">
        <v>1</v>
      </c>
      <c r="H129" s="58">
        <f ca="1">OFFSET(Tachy!$A$1,$G129+4,1,1,1)</f>
        <v>21</v>
      </c>
      <c r="I129" s="58">
        <f ca="1">OFFSET(Tachy!$A$1,$G129+4,2,1,1)</f>
        <v>19</v>
      </c>
      <c r="K129">
        <v>24</v>
      </c>
      <c r="N129" t="str">
        <f ca="1">OFFSET(rapports!$A$1,$K129-1,0,1,1)</f>
        <v>JB1O</v>
      </c>
      <c r="O129">
        <f ca="1">OFFSET(rapports!$A$1,$K129-1,1,1,1)</f>
        <v>11</v>
      </c>
      <c r="P129">
        <f ca="1">OFFSET(rapports!$A$1,$K129-1,2,1,1)</f>
        <v>-39</v>
      </c>
      <c r="Q129" s="4">
        <f t="shared" si="12"/>
        <v>-0.07554945054945056</v>
      </c>
      <c r="R129">
        <f ca="1">OFFSET(rapports!$A$1,$K129-1,3,1,1)</f>
        <v>11</v>
      </c>
      <c r="S129">
        <f ca="1">OFFSET(rapports!$A$1,$K129-1,4,1,1)</f>
        <v>41</v>
      </c>
      <c r="T129" s="4">
        <f t="shared" si="16"/>
        <v>0.07186411149825785</v>
      </c>
      <c r="U129">
        <f ca="1">OFFSET(rapports!$A$1,$K129-1,5,1,1)</f>
        <v>21</v>
      </c>
      <c r="V129">
        <f ca="1">OFFSET(rapports!$A$1,$K129-1,6,1,1)</f>
        <v>43</v>
      </c>
      <c r="W129" s="4">
        <f t="shared" si="13"/>
        <v>0.1308139534883721</v>
      </c>
      <c r="X129">
        <f ca="1">OFFSET(rapports!$A$1,$K129-1,7,1,1)</f>
        <v>28</v>
      </c>
      <c r="Y129">
        <f ca="1">OFFSET(rapports!$A$1,$K129-1,8,1,1)</f>
        <v>37</v>
      </c>
      <c r="Z129" s="4">
        <f t="shared" si="17"/>
        <v>0.20270270270270271</v>
      </c>
      <c r="AA129">
        <f ca="1">OFFSET(rapports!$A$1,$K129-1,9,1,1)</f>
        <v>30</v>
      </c>
      <c r="AB129">
        <f ca="1">OFFSET(rapports!$A$1,$K129-1,10,1,1)</f>
        <v>29</v>
      </c>
      <c r="AC129" s="4">
        <f t="shared" si="14"/>
        <v>0.2770935960591133</v>
      </c>
      <c r="AD129">
        <f ca="1">IF($C129=5,OFFSET(rapports!$A$1,$K129-1,11,1,1),"--")</f>
        <v>41</v>
      </c>
      <c r="AE129">
        <f ca="1">IF($C129=5,OFFSET(rapports!$A$1,$K129-1,12,1,1),"--")</f>
        <v>31</v>
      </c>
      <c r="AF129" s="4">
        <f t="shared" si="15"/>
        <v>0.35426267281105994</v>
      </c>
    </row>
    <row r="130" spans="1:32" ht="12.75">
      <c r="A130" t="s">
        <v>166</v>
      </c>
      <c r="C130">
        <v>5</v>
      </c>
      <c r="D130">
        <v>1</v>
      </c>
      <c r="E130">
        <f ca="1">OFFSET(Différentiels!$A$1,$D130+4,1,1,1)</f>
        <v>15</v>
      </c>
      <c r="F130">
        <f ca="1">OFFSET(Différentiels!$A$1,$D130+4,2,1,1)</f>
        <v>58</v>
      </c>
      <c r="G130">
        <v>1</v>
      </c>
      <c r="H130" s="58">
        <f ca="1">OFFSET(Tachy!$A$1,$G130+4,1,1,1)</f>
        <v>21</v>
      </c>
      <c r="I130" s="58">
        <f ca="1">OFFSET(Tachy!$A$1,$G130+4,2,1,1)</f>
        <v>19</v>
      </c>
      <c r="K130">
        <v>23</v>
      </c>
      <c r="N130" t="str">
        <f ca="1">OFFSET(rapports!$A$1,$K130-1,0,1,1)</f>
        <v>JB1N</v>
      </c>
      <c r="O130">
        <f ca="1">OFFSET(rapports!$A$1,$K130-1,1,1,1)</f>
        <v>11</v>
      </c>
      <c r="P130">
        <f ca="1">OFFSET(rapports!$A$1,$K130-1,2,1,1)</f>
        <v>-39</v>
      </c>
      <c r="Q130" s="4">
        <f t="shared" si="12"/>
        <v>-0.07294429708222812</v>
      </c>
      <c r="R130">
        <f ca="1">OFFSET(rapports!$A$1,$K130-1,3,1,1)</f>
        <v>11</v>
      </c>
      <c r="S130">
        <f ca="1">OFFSET(rapports!$A$1,$K130-1,4,1,1)</f>
        <v>41</v>
      </c>
      <c r="T130" s="4">
        <f t="shared" si="16"/>
        <v>0.06938603868797308</v>
      </c>
      <c r="U130">
        <f ca="1">OFFSET(rapports!$A$1,$K130-1,5,1,1)</f>
        <v>21</v>
      </c>
      <c r="V130">
        <f ca="1">OFFSET(rapports!$A$1,$K130-1,6,1,1)</f>
        <v>43</v>
      </c>
      <c r="W130" s="4">
        <f t="shared" si="13"/>
        <v>0.12630312750601444</v>
      </c>
      <c r="X130">
        <f ca="1">OFFSET(rapports!$A$1,$K130-1,7,1,1)</f>
        <v>28</v>
      </c>
      <c r="Y130">
        <f ca="1">OFFSET(rapports!$A$1,$K130-1,8,1,1)</f>
        <v>37</v>
      </c>
      <c r="Z130" s="4">
        <f t="shared" si="17"/>
        <v>0.195712954333644</v>
      </c>
      <c r="AA130">
        <f ca="1">OFFSET(rapports!$A$1,$K130-1,9,1,1)</f>
        <v>30</v>
      </c>
      <c r="AB130">
        <f ca="1">OFFSET(rapports!$A$1,$K130-1,10,1,1)</f>
        <v>29</v>
      </c>
      <c r="AC130" s="4">
        <f t="shared" si="14"/>
        <v>0.267538644470868</v>
      </c>
      <c r="AD130">
        <f ca="1">IF($C130=5,OFFSET(rapports!$A$1,$K130-1,11,1,1),"--")</f>
        <v>39</v>
      </c>
      <c r="AE130">
        <f ca="1">IF($C130=5,OFFSET(rapports!$A$1,$K130-1,12,1,1),"--")</f>
        <v>32</v>
      </c>
      <c r="AF130" s="4">
        <f t="shared" si="15"/>
        <v>0.3151939655172414</v>
      </c>
    </row>
    <row r="131" spans="8:32" s="63" customFormat="1" ht="12.75">
      <c r="H131" s="64"/>
      <c r="I131" s="64"/>
      <c r="Q131" s="65"/>
      <c r="T131" s="65"/>
      <c r="W131" s="65"/>
      <c r="Z131" s="65"/>
      <c r="AC131" s="65"/>
      <c r="AF131" s="65"/>
    </row>
    <row r="132" spans="1:32" ht="12.75">
      <c r="A132" t="s">
        <v>173</v>
      </c>
      <c r="C132">
        <v>4</v>
      </c>
      <c r="D132">
        <v>6</v>
      </c>
      <c r="E132">
        <f ca="1">OFFSET(Différentiels!$A$1,$D132+4,1,1,1)</f>
        <v>17</v>
      </c>
      <c r="F132">
        <f ca="1">OFFSET(Différentiels!$A$1,$D132+4,2,1,1)</f>
        <v>56</v>
      </c>
      <c r="G132">
        <v>1</v>
      </c>
      <c r="H132" s="58">
        <f ca="1">OFFSET(Tachy!$A$1,$G132+4,1,1,1)</f>
        <v>21</v>
      </c>
      <c r="I132" s="58">
        <f ca="1">OFFSET(Tachy!$A$1,$G132+4,2,1,1)</f>
        <v>19</v>
      </c>
      <c r="K132">
        <v>26</v>
      </c>
      <c r="N132" t="str">
        <f ca="1">OFFSET(rapports!$A$1,$K132-1,0,1,1)</f>
        <v>JB2A</v>
      </c>
      <c r="O132">
        <f ca="1">OFFSET(rapports!$A$1,$K132-1,1,1,1)</f>
        <v>11</v>
      </c>
      <c r="P132">
        <f ca="1">OFFSET(rapports!$A$1,$K132-1,2,1,1)</f>
        <v>-39</v>
      </c>
      <c r="Q132" s="4">
        <f t="shared" si="12"/>
        <v>-0.08562271062271062</v>
      </c>
      <c r="R132">
        <f ca="1">OFFSET(rapports!$A$1,$K132-1,3,1,1)</f>
        <v>11</v>
      </c>
      <c r="S132">
        <f ca="1">OFFSET(rapports!$A$1,$K132-1,4,1,1)</f>
        <v>41</v>
      </c>
      <c r="T132" s="4">
        <f t="shared" si="16"/>
        <v>0.08144599303135888</v>
      </c>
      <c r="U132">
        <f ca="1">OFFSET(rapports!$A$1,$K132-1,5,1,1)</f>
        <v>19</v>
      </c>
      <c r="V132">
        <f ca="1">OFFSET(rapports!$A$1,$K132-1,6,1,1)</f>
        <v>39</v>
      </c>
      <c r="W132" s="4">
        <f t="shared" si="13"/>
        <v>0.1478937728937729</v>
      </c>
      <c r="X132">
        <f ca="1">OFFSET(rapports!$A$1,$K132-1,7,1,1)</f>
        <v>25</v>
      </c>
      <c r="Y132">
        <f ca="1">OFFSET(rapports!$A$1,$K132-1,8,1,1)</f>
        <v>33</v>
      </c>
      <c r="Z132" s="4">
        <f t="shared" si="17"/>
        <v>0.22997835497835498</v>
      </c>
      <c r="AA132">
        <f ca="1">OFFSET(rapports!$A$1,$K132-1,9,1,1)</f>
        <v>31</v>
      </c>
      <c r="AB132">
        <f ca="1">OFFSET(rapports!$A$1,$K132-1,10,1,1)</f>
        <v>28</v>
      </c>
      <c r="AC132" s="4">
        <f t="shared" si="14"/>
        <v>0.3360969387755102</v>
      </c>
      <c r="AD132" t="str">
        <f ca="1">IF($C132=5,OFFSET(rapports!$A$1,$K132-1,11,1,1),"--")</f>
        <v>--</v>
      </c>
      <c r="AE132" t="str">
        <f ca="1">IF($C132=5,OFFSET(rapports!$A$1,$K132-1,12,1,1),"--")</f>
        <v>--</v>
      </c>
      <c r="AF132" s="4">
        <f t="shared" si="15"/>
        <v>0</v>
      </c>
    </row>
    <row r="133" spans="1:32" ht="12.75">
      <c r="A133" t="s">
        <v>174</v>
      </c>
      <c r="C133">
        <v>4</v>
      </c>
      <c r="D133">
        <v>7</v>
      </c>
      <c r="E133">
        <f ca="1">OFFSET(Différentiels!$A$1,$D133+4,1,1,1)</f>
        <v>16</v>
      </c>
      <c r="F133">
        <f ca="1">OFFSET(Différentiels!$A$1,$D133+4,2,1,1)</f>
        <v>55</v>
      </c>
      <c r="G133">
        <v>1</v>
      </c>
      <c r="H133" s="58">
        <f ca="1">OFFSET(Tachy!$A$1,$G133+4,1,1,1)</f>
        <v>21</v>
      </c>
      <c r="I133" s="58">
        <f ca="1">OFFSET(Tachy!$A$1,$G133+4,2,1,1)</f>
        <v>19</v>
      </c>
      <c r="K133">
        <v>27</v>
      </c>
      <c r="N133" t="str">
        <f ca="1">OFFSET(rapports!$A$1,$K133-1,0,1,1)</f>
        <v>JB2B</v>
      </c>
      <c r="O133">
        <f ca="1">OFFSET(rapports!$A$1,$K133-1,1,1,1)</f>
        <v>11</v>
      </c>
      <c r="P133">
        <f ca="1">OFFSET(rapports!$A$1,$K133-1,2,1,1)</f>
        <v>-39</v>
      </c>
      <c r="Q133" s="4">
        <f t="shared" si="12"/>
        <v>-0.08205128205128205</v>
      </c>
      <c r="R133">
        <f ca="1">OFFSET(rapports!$A$1,$K133-1,3,1,1)</f>
        <v>11</v>
      </c>
      <c r="S133">
        <f ca="1">OFFSET(rapports!$A$1,$K133-1,4,1,1)</f>
        <v>41</v>
      </c>
      <c r="T133" s="4">
        <f t="shared" si="16"/>
        <v>0.07804878048780488</v>
      </c>
      <c r="U133">
        <f ca="1">OFFSET(rapports!$A$1,$K133-1,5,1,1)</f>
        <v>21</v>
      </c>
      <c r="V133">
        <f ca="1">OFFSET(rapports!$A$1,$K133-1,6,1,1)</f>
        <v>43</v>
      </c>
      <c r="W133" s="4">
        <f t="shared" si="13"/>
        <v>0.14207188160676534</v>
      </c>
      <c r="X133">
        <f ca="1">OFFSET(rapports!$A$1,$K133-1,7,1,1)</f>
        <v>28</v>
      </c>
      <c r="Y133">
        <f ca="1">OFFSET(rapports!$A$1,$K133-1,8,1,1)</f>
        <v>37</v>
      </c>
      <c r="Z133" s="4">
        <f t="shared" si="17"/>
        <v>0.22014742014742011</v>
      </c>
      <c r="AA133">
        <f ca="1">OFFSET(rapports!$A$1,$K133-1,9,1,1)</f>
        <v>31</v>
      </c>
      <c r="AB133">
        <f ca="1">OFFSET(rapports!$A$1,$K133-1,10,1,1)</f>
        <v>28</v>
      </c>
      <c r="AC133" s="4">
        <f t="shared" si="14"/>
        <v>0.3220779220779221</v>
      </c>
      <c r="AD133" t="str">
        <f ca="1">IF($C133=5,OFFSET(rapports!$A$1,$K133-1,11,1,1),"--")</f>
        <v>--</v>
      </c>
      <c r="AE133" t="str">
        <f ca="1">IF($C133=5,OFFSET(rapports!$A$1,$K133-1,12,1,1),"--")</f>
        <v>--</v>
      </c>
      <c r="AF133" s="4">
        <f t="shared" si="15"/>
        <v>0</v>
      </c>
    </row>
    <row r="134" spans="1:32" ht="12.75">
      <c r="A134" t="s">
        <v>175</v>
      </c>
      <c r="C134">
        <v>4</v>
      </c>
      <c r="D134">
        <v>6</v>
      </c>
      <c r="E134">
        <f ca="1">OFFSET(Différentiels!$A$1,$D134+4,1,1,1)</f>
        <v>17</v>
      </c>
      <c r="F134">
        <f ca="1">OFFSET(Différentiels!$A$1,$D134+4,2,1,1)</f>
        <v>56</v>
      </c>
      <c r="G134">
        <v>1</v>
      </c>
      <c r="H134" s="58">
        <f ca="1">OFFSET(Tachy!$A$1,$G134+4,1,1,1)</f>
        <v>21</v>
      </c>
      <c r="I134" s="58">
        <f ca="1">OFFSET(Tachy!$A$1,$G134+4,2,1,1)</f>
        <v>19</v>
      </c>
      <c r="K134">
        <v>27</v>
      </c>
      <c r="N134" t="str">
        <f ca="1">OFFSET(rapports!$A$1,$K134-1,0,1,1)</f>
        <v>JB2B</v>
      </c>
      <c r="O134">
        <f ca="1">OFFSET(rapports!$A$1,$K134-1,1,1,1)</f>
        <v>11</v>
      </c>
      <c r="P134">
        <f ca="1">OFFSET(rapports!$A$1,$K134-1,2,1,1)</f>
        <v>-39</v>
      </c>
      <c r="Q134" s="4">
        <f t="shared" si="12"/>
        <v>-0.08562271062271062</v>
      </c>
      <c r="R134">
        <f ca="1">OFFSET(rapports!$A$1,$K134-1,3,1,1)</f>
        <v>11</v>
      </c>
      <c r="S134">
        <f ca="1">OFFSET(rapports!$A$1,$K134-1,4,1,1)</f>
        <v>41</v>
      </c>
      <c r="T134" s="4">
        <f t="shared" si="16"/>
        <v>0.08144599303135888</v>
      </c>
      <c r="U134">
        <f ca="1">OFFSET(rapports!$A$1,$K134-1,5,1,1)</f>
        <v>21</v>
      </c>
      <c r="V134">
        <f ca="1">OFFSET(rapports!$A$1,$K134-1,6,1,1)</f>
        <v>43</v>
      </c>
      <c r="W134" s="4">
        <f t="shared" si="13"/>
        <v>0.14825581395348839</v>
      </c>
      <c r="X134">
        <f ca="1">OFFSET(rapports!$A$1,$K134-1,7,1,1)</f>
        <v>28</v>
      </c>
      <c r="Y134">
        <f ca="1">OFFSET(rapports!$A$1,$K134-1,8,1,1)</f>
        <v>37</v>
      </c>
      <c r="Z134" s="4">
        <f t="shared" si="17"/>
        <v>0.22972972972972974</v>
      </c>
      <c r="AA134">
        <f ca="1">OFFSET(rapports!$A$1,$K134-1,9,1,1)</f>
        <v>31</v>
      </c>
      <c r="AB134">
        <f ca="1">OFFSET(rapports!$A$1,$K134-1,10,1,1)</f>
        <v>28</v>
      </c>
      <c r="AC134" s="4">
        <f t="shared" si="14"/>
        <v>0.3360969387755102</v>
      </c>
      <c r="AD134" t="str">
        <f ca="1">IF($C134=5,OFFSET(rapports!$A$1,$K134-1,11,1,1),"--")</f>
        <v>--</v>
      </c>
      <c r="AE134" t="str">
        <f ca="1">IF($C134=5,OFFSET(rapports!$A$1,$K134-1,12,1,1),"--")</f>
        <v>--</v>
      </c>
      <c r="AF134" s="4">
        <f t="shared" si="15"/>
        <v>0</v>
      </c>
    </row>
    <row r="135" spans="1:32" ht="12.75">
      <c r="A135" t="s">
        <v>176</v>
      </c>
      <c r="C135">
        <v>4</v>
      </c>
      <c r="D135">
        <v>6</v>
      </c>
      <c r="E135">
        <f ca="1">OFFSET(Différentiels!$A$1,$D135+4,1,1,1)</f>
        <v>17</v>
      </c>
      <c r="F135">
        <f ca="1">OFFSET(Différentiels!$A$1,$D135+4,2,1,1)</f>
        <v>56</v>
      </c>
      <c r="G135">
        <v>1</v>
      </c>
      <c r="H135" s="58">
        <f ca="1">OFFSET(Tachy!$A$1,$G135+4,1,1,1)</f>
        <v>21</v>
      </c>
      <c r="I135" s="58">
        <f ca="1">OFFSET(Tachy!$A$1,$G135+4,2,1,1)</f>
        <v>19</v>
      </c>
      <c r="K135">
        <v>26</v>
      </c>
      <c r="N135" t="str">
        <f ca="1">OFFSET(rapports!$A$1,$K135-1,0,1,1)</f>
        <v>JB2A</v>
      </c>
      <c r="O135">
        <f ca="1">OFFSET(rapports!$A$1,$K135-1,1,1,1)</f>
        <v>11</v>
      </c>
      <c r="P135">
        <f ca="1">OFFSET(rapports!$A$1,$K135-1,2,1,1)</f>
        <v>-39</v>
      </c>
      <c r="Q135" s="4">
        <f t="shared" si="12"/>
        <v>-0.08562271062271062</v>
      </c>
      <c r="R135">
        <f ca="1">OFFSET(rapports!$A$1,$K135-1,3,1,1)</f>
        <v>11</v>
      </c>
      <c r="S135">
        <f ca="1">OFFSET(rapports!$A$1,$K135-1,4,1,1)</f>
        <v>41</v>
      </c>
      <c r="T135" s="4">
        <f t="shared" si="16"/>
        <v>0.08144599303135888</v>
      </c>
      <c r="U135">
        <f ca="1">OFFSET(rapports!$A$1,$K135-1,5,1,1)</f>
        <v>19</v>
      </c>
      <c r="V135">
        <f ca="1">OFFSET(rapports!$A$1,$K135-1,6,1,1)</f>
        <v>39</v>
      </c>
      <c r="W135" s="4">
        <f t="shared" si="13"/>
        <v>0.1478937728937729</v>
      </c>
      <c r="X135">
        <f ca="1">OFFSET(rapports!$A$1,$K135-1,7,1,1)</f>
        <v>25</v>
      </c>
      <c r="Y135">
        <f ca="1">OFFSET(rapports!$A$1,$K135-1,8,1,1)</f>
        <v>33</v>
      </c>
      <c r="Z135" s="4">
        <f t="shared" si="17"/>
        <v>0.22997835497835498</v>
      </c>
      <c r="AA135">
        <f ca="1">OFFSET(rapports!$A$1,$K135-1,9,1,1)</f>
        <v>31</v>
      </c>
      <c r="AB135">
        <f ca="1">OFFSET(rapports!$A$1,$K135-1,10,1,1)</f>
        <v>28</v>
      </c>
      <c r="AC135" s="4">
        <f t="shared" si="14"/>
        <v>0.3360969387755102</v>
      </c>
      <c r="AD135" t="str">
        <f ca="1">IF($C135=5,OFFSET(rapports!$A$1,$K135-1,11,1,1),"--")</f>
        <v>--</v>
      </c>
      <c r="AE135" t="str">
        <f ca="1">IF($C135=5,OFFSET(rapports!$A$1,$K135-1,12,1,1),"--")</f>
        <v>--</v>
      </c>
      <c r="AF135" s="4">
        <f t="shared" si="15"/>
        <v>0</v>
      </c>
    </row>
    <row r="136" spans="1:32" ht="12.75">
      <c r="A136" t="s">
        <v>177</v>
      </c>
      <c r="C136">
        <v>4</v>
      </c>
      <c r="D136">
        <v>6</v>
      </c>
      <c r="E136">
        <f ca="1">OFFSET(Différentiels!$A$1,$D136+4,1,1,1)</f>
        <v>17</v>
      </c>
      <c r="F136">
        <f ca="1">OFFSET(Différentiels!$A$1,$D136+4,2,1,1)</f>
        <v>56</v>
      </c>
      <c r="G136">
        <v>1</v>
      </c>
      <c r="H136" s="58">
        <f ca="1">OFFSET(Tachy!$A$1,$G136+4,1,1,1)</f>
        <v>21</v>
      </c>
      <c r="I136" s="58">
        <f ca="1">OFFSET(Tachy!$A$1,$G136+4,2,1,1)</f>
        <v>19</v>
      </c>
      <c r="K136">
        <v>27</v>
      </c>
      <c r="N136" t="str">
        <f ca="1">OFFSET(rapports!$A$1,$K136-1,0,1,1)</f>
        <v>JB2B</v>
      </c>
      <c r="O136">
        <f ca="1">OFFSET(rapports!$A$1,$K136-1,1,1,1)</f>
        <v>11</v>
      </c>
      <c r="P136">
        <f ca="1">OFFSET(rapports!$A$1,$K136-1,2,1,1)</f>
        <v>-39</v>
      </c>
      <c r="Q136" s="4">
        <f t="shared" si="12"/>
        <v>-0.08562271062271062</v>
      </c>
      <c r="R136">
        <f ca="1">OFFSET(rapports!$A$1,$K136-1,3,1,1)</f>
        <v>11</v>
      </c>
      <c r="S136">
        <f ca="1">OFFSET(rapports!$A$1,$K136-1,4,1,1)</f>
        <v>41</v>
      </c>
      <c r="T136" s="4">
        <f t="shared" si="16"/>
        <v>0.08144599303135888</v>
      </c>
      <c r="U136">
        <f ca="1">OFFSET(rapports!$A$1,$K136-1,5,1,1)</f>
        <v>21</v>
      </c>
      <c r="V136">
        <f ca="1">OFFSET(rapports!$A$1,$K136-1,6,1,1)</f>
        <v>43</v>
      </c>
      <c r="W136" s="4">
        <f t="shared" si="13"/>
        <v>0.14825581395348839</v>
      </c>
      <c r="X136">
        <f ca="1">OFFSET(rapports!$A$1,$K136-1,7,1,1)</f>
        <v>28</v>
      </c>
      <c r="Y136">
        <f ca="1">OFFSET(rapports!$A$1,$K136-1,8,1,1)</f>
        <v>37</v>
      </c>
      <c r="Z136" s="4">
        <f t="shared" si="17"/>
        <v>0.22972972972972974</v>
      </c>
      <c r="AA136">
        <f ca="1">OFFSET(rapports!$A$1,$K136-1,9,1,1)</f>
        <v>31</v>
      </c>
      <c r="AB136">
        <f ca="1">OFFSET(rapports!$A$1,$K136-1,10,1,1)</f>
        <v>28</v>
      </c>
      <c r="AC136" s="4">
        <f t="shared" si="14"/>
        <v>0.3360969387755102</v>
      </c>
      <c r="AD136" t="str">
        <f ca="1">IF($C136=5,OFFSET(rapports!$A$1,$K136-1,11,1,1),"--")</f>
        <v>--</v>
      </c>
      <c r="AE136" t="str">
        <f ca="1">IF($C136=5,OFFSET(rapports!$A$1,$K136-1,12,1,1),"--")</f>
        <v>--</v>
      </c>
      <c r="AF136" s="4">
        <f t="shared" si="15"/>
        <v>0</v>
      </c>
    </row>
    <row r="137" spans="8:32" s="63" customFormat="1" ht="12.75">
      <c r="H137" s="64"/>
      <c r="I137" s="64"/>
      <c r="Q137" s="65"/>
      <c r="T137" s="65"/>
      <c r="W137" s="65"/>
      <c r="Z137" s="65"/>
      <c r="AC137" s="65"/>
      <c r="AF137" s="65"/>
    </row>
    <row r="138" spans="1:32" ht="12.75">
      <c r="A138" t="s">
        <v>178</v>
      </c>
      <c r="C138">
        <v>5</v>
      </c>
      <c r="D138">
        <v>4</v>
      </c>
      <c r="E138">
        <f ca="1">OFFSET(Différentiels!$A$1,$D138+4,1,1,1)</f>
        <v>16</v>
      </c>
      <c r="F138">
        <f ca="1">OFFSET(Différentiels!$A$1,$D138+4,2,1,1)</f>
        <v>57</v>
      </c>
      <c r="G138">
        <v>1</v>
      </c>
      <c r="H138" s="58">
        <f ca="1">OFFSET(Tachy!$A$1,$G138+4,1,1,1)</f>
        <v>21</v>
      </c>
      <c r="I138" s="58">
        <f ca="1">OFFSET(Tachy!$A$1,$G138+4,2,1,1)</f>
        <v>19</v>
      </c>
      <c r="K138">
        <v>29</v>
      </c>
      <c r="N138" t="str">
        <f ca="1">OFFSET(rapports!$A$1,$K138-1,0,1,1)</f>
        <v>JB3A</v>
      </c>
      <c r="O138">
        <f ca="1">OFFSET(rapports!$A$1,$K138-1,1,1,1)</f>
        <v>11</v>
      </c>
      <c r="P138">
        <f ca="1">OFFSET(rapports!$A$1,$K138-1,2,1,1)</f>
        <v>-39</v>
      </c>
      <c r="Q138" s="4">
        <f t="shared" si="12"/>
        <v>-0.07917228969860549</v>
      </c>
      <c r="R138">
        <f ca="1">OFFSET(rapports!$A$1,$K138-1,3,1,1)</f>
        <v>11</v>
      </c>
      <c r="S138">
        <f ca="1">OFFSET(rapports!$A$1,$K138-1,4,1,1)</f>
        <v>41</v>
      </c>
      <c r="T138" s="4">
        <f t="shared" si="16"/>
        <v>0.07531022678647839</v>
      </c>
      <c r="U138">
        <f ca="1">OFFSET(rapports!$A$1,$K138-1,5,1,1)</f>
        <v>19</v>
      </c>
      <c r="V138">
        <f ca="1">OFFSET(rapports!$A$1,$K138-1,6,1,1)</f>
        <v>39</v>
      </c>
      <c r="W138" s="4">
        <f t="shared" si="13"/>
        <v>0.13675213675213674</v>
      </c>
      <c r="X138">
        <f ca="1">OFFSET(rapports!$A$1,$K138-1,7,1,1)</f>
        <v>25</v>
      </c>
      <c r="Y138">
        <f ca="1">OFFSET(rapports!$A$1,$K138-1,8,1,1)</f>
        <v>33</v>
      </c>
      <c r="Z138" s="4">
        <f t="shared" si="17"/>
        <v>0.2126528442317916</v>
      </c>
      <c r="AA138">
        <f ca="1">OFFSET(rapports!$A$1,$K138-1,9,1,1)</f>
        <v>30</v>
      </c>
      <c r="AB138">
        <f ca="1">OFFSET(rapports!$A$1,$K138-1,10,1,1)</f>
        <v>29</v>
      </c>
      <c r="AC138" s="4">
        <f t="shared" si="14"/>
        <v>0.2903811252268602</v>
      </c>
      <c r="AD138">
        <f ca="1">IF($C138=5,OFFSET(rapports!$A$1,$K138-1,11,1,1),"--")</f>
        <v>34</v>
      </c>
      <c r="AE138">
        <f ca="1">IF($C138=5,OFFSET(rapports!$A$1,$K138-1,12,1,1),"--")</f>
        <v>27</v>
      </c>
      <c r="AF138" s="4">
        <f t="shared" si="15"/>
        <v>0.3534762833008447</v>
      </c>
    </row>
    <row r="139" spans="1:32" ht="12.75">
      <c r="A139" t="s">
        <v>194</v>
      </c>
      <c r="C139">
        <v>5</v>
      </c>
      <c r="D139">
        <v>8</v>
      </c>
      <c r="E139">
        <f ca="1">OFFSET(Différentiels!$A$1,$D139+4,1,1,1)</f>
        <v>15</v>
      </c>
      <c r="F139">
        <f ca="1">OFFSET(Différentiels!$A$1,$D139+4,2,1,1)</f>
        <v>61</v>
      </c>
      <c r="G139">
        <v>4</v>
      </c>
      <c r="H139" s="58" t="str">
        <f ca="1">OFFSET(Tachy!$A$1,$G139+4,1,1,1)</f>
        <v>Tachy</v>
      </c>
      <c r="I139" s="58" t="str">
        <f ca="1">OFFSET(Tachy!$A$1,$G139+4,2,1,1)</f>
        <v>Elec</v>
      </c>
      <c r="K139">
        <v>30</v>
      </c>
      <c r="N139" t="str">
        <f ca="1">OFFSET(rapports!$A$1,$K139-1,0,1,1)</f>
        <v>JB3B</v>
      </c>
      <c r="O139">
        <f ca="1">OFFSET(rapports!$A$1,$K139-1,1,1,1)</f>
        <v>11</v>
      </c>
      <c r="P139">
        <f ca="1">OFFSET(rapports!$A$1,$K139-1,2,1,1)</f>
        <v>-39</v>
      </c>
      <c r="Q139" s="4">
        <f t="shared" si="12"/>
        <v>-0.06935687263556116</v>
      </c>
      <c r="R139">
        <f ca="1">OFFSET(rapports!$A$1,$K139-1,3,1,1)</f>
        <v>11</v>
      </c>
      <c r="S139">
        <f ca="1">OFFSET(rapports!$A$1,$K139-1,4,1,1)</f>
        <v>34</v>
      </c>
      <c r="T139" s="4">
        <f t="shared" si="16"/>
        <v>0.07955641272902604</v>
      </c>
      <c r="U139">
        <f ca="1">OFFSET(rapports!$A$1,$K139-1,5,1,1)</f>
        <v>19</v>
      </c>
      <c r="V139">
        <f ca="1">OFFSET(rapports!$A$1,$K139-1,6,1,1)</f>
        <v>35</v>
      </c>
      <c r="W139" s="4">
        <f t="shared" si="13"/>
        <v>0.1334894613583138</v>
      </c>
      <c r="X139">
        <f ca="1">OFFSET(rapports!$A$1,$K139-1,7,1,1)</f>
        <v>25</v>
      </c>
      <c r="Y139">
        <f ca="1">OFFSET(rapports!$A$1,$K139-1,8,1,1)</f>
        <v>33</v>
      </c>
      <c r="Z139" s="4">
        <f t="shared" si="17"/>
        <v>0.18628912071535023</v>
      </c>
      <c r="AA139">
        <f ca="1">OFFSET(rapports!$A$1,$K139-1,9,1,1)</f>
        <v>30</v>
      </c>
      <c r="AB139">
        <f ca="1">OFFSET(rapports!$A$1,$K139-1,10,1,1)</f>
        <v>29</v>
      </c>
      <c r="AC139" s="4">
        <f t="shared" si="14"/>
        <v>0.25438100621820237</v>
      </c>
      <c r="AD139">
        <f ca="1">IF($C139=5,OFFSET(rapports!$A$1,$K139-1,11,1,1),"--")</f>
        <v>33</v>
      </c>
      <c r="AE139">
        <f ca="1">IF($C139=5,OFFSET(rapports!$A$1,$K139-1,12,1,1),"--")</f>
        <v>25</v>
      </c>
      <c r="AF139" s="4">
        <f t="shared" si="15"/>
        <v>0.32459016393442625</v>
      </c>
    </row>
    <row r="140" spans="1:32" ht="12.75">
      <c r="A140" t="s">
        <v>195</v>
      </c>
      <c r="C140">
        <v>5</v>
      </c>
      <c r="D140">
        <v>4</v>
      </c>
      <c r="E140">
        <f ca="1">OFFSET(Différentiels!$A$1,$D140+4,1,1,1)</f>
        <v>16</v>
      </c>
      <c r="F140">
        <f ca="1">OFFSET(Différentiels!$A$1,$D140+4,2,1,1)</f>
        <v>57</v>
      </c>
      <c r="G140">
        <v>4</v>
      </c>
      <c r="H140" s="58" t="str">
        <f ca="1">OFFSET(Tachy!$A$1,$G140+4,1,1,1)</f>
        <v>Tachy</v>
      </c>
      <c r="I140" s="58" t="str">
        <f ca="1">OFFSET(Tachy!$A$1,$G140+4,2,1,1)</f>
        <v>Elec</v>
      </c>
      <c r="K140">
        <v>29</v>
      </c>
      <c r="N140" t="str">
        <f ca="1">OFFSET(rapports!$A$1,$K140-1,0,1,1)</f>
        <v>JB3A</v>
      </c>
      <c r="O140">
        <f ca="1">OFFSET(rapports!$A$1,$K140-1,1,1,1)</f>
        <v>11</v>
      </c>
      <c r="P140">
        <f ca="1">OFFSET(rapports!$A$1,$K140-1,2,1,1)</f>
        <v>-39</v>
      </c>
      <c r="Q140" s="4">
        <f t="shared" si="12"/>
        <v>-0.07917228969860549</v>
      </c>
      <c r="R140">
        <f ca="1">OFFSET(rapports!$A$1,$K140-1,3,1,1)</f>
        <v>11</v>
      </c>
      <c r="S140">
        <f ca="1">OFFSET(rapports!$A$1,$K140-1,4,1,1)</f>
        <v>41</v>
      </c>
      <c r="T140" s="4">
        <f t="shared" si="16"/>
        <v>0.07531022678647839</v>
      </c>
      <c r="U140">
        <f ca="1">OFFSET(rapports!$A$1,$K140-1,5,1,1)</f>
        <v>19</v>
      </c>
      <c r="V140">
        <f ca="1">OFFSET(rapports!$A$1,$K140-1,6,1,1)</f>
        <v>39</v>
      </c>
      <c r="W140" s="4">
        <f t="shared" si="13"/>
        <v>0.13675213675213674</v>
      </c>
      <c r="X140">
        <f ca="1">OFFSET(rapports!$A$1,$K140-1,7,1,1)</f>
        <v>25</v>
      </c>
      <c r="Y140">
        <f ca="1">OFFSET(rapports!$A$1,$K140-1,8,1,1)</f>
        <v>33</v>
      </c>
      <c r="Z140" s="4">
        <f t="shared" si="17"/>
        <v>0.2126528442317916</v>
      </c>
      <c r="AA140">
        <f ca="1">OFFSET(rapports!$A$1,$K140-1,9,1,1)</f>
        <v>30</v>
      </c>
      <c r="AB140">
        <f ca="1">OFFSET(rapports!$A$1,$K140-1,10,1,1)</f>
        <v>29</v>
      </c>
      <c r="AC140" s="4">
        <f t="shared" si="14"/>
        <v>0.2903811252268602</v>
      </c>
      <c r="AD140">
        <f ca="1">IF($C140=5,OFFSET(rapports!$A$1,$K140-1,11,1,1),"--")</f>
        <v>34</v>
      </c>
      <c r="AE140">
        <f ca="1">IF($C140=5,OFFSET(rapports!$A$1,$K140-1,12,1,1),"--")</f>
        <v>27</v>
      </c>
      <c r="AF140" s="4">
        <f t="shared" si="15"/>
        <v>0.3534762833008447</v>
      </c>
    </row>
    <row r="141" spans="1:32" ht="12.75">
      <c r="A141" t="s">
        <v>196</v>
      </c>
      <c r="C141">
        <v>5</v>
      </c>
      <c r="D141">
        <v>6</v>
      </c>
      <c r="E141">
        <f ca="1">OFFSET(Différentiels!$A$1,$D141+4,1,1,1)</f>
        <v>17</v>
      </c>
      <c r="F141">
        <f ca="1">OFFSET(Différentiels!$A$1,$D141+4,2,1,1)</f>
        <v>56</v>
      </c>
      <c r="G141">
        <v>1</v>
      </c>
      <c r="H141" s="58">
        <f ca="1">OFFSET(Tachy!$A$1,$G141+4,1,1,1)</f>
        <v>21</v>
      </c>
      <c r="I141" s="58">
        <f ca="1">OFFSET(Tachy!$A$1,$G141+4,2,1,1)</f>
        <v>19</v>
      </c>
      <c r="K141">
        <v>29</v>
      </c>
      <c r="N141" t="str">
        <f ca="1">OFFSET(rapports!$A$1,$K141-1,0,1,1)</f>
        <v>JB3A</v>
      </c>
      <c r="O141">
        <f ca="1">OFFSET(rapports!$A$1,$K141-1,1,1,1)</f>
        <v>11</v>
      </c>
      <c r="P141">
        <f ca="1">OFFSET(rapports!$A$1,$K141-1,2,1,1)</f>
        <v>-39</v>
      </c>
      <c r="Q141" s="4">
        <f aca="true" t="shared" si="18" ref="Q141:Q200">$E141*O141/$F141/P141</f>
        <v>-0.08562271062271062</v>
      </c>
      <c r="R141">
        <f ca="1">OFFSET(rapports!$A$1,$K141-1,3,1,1)</f>
        <v>11</v>
      </c>
      <c r="S141">
        <f ca="1">OFFSET(rapports!$A$1,$K141-1,4,1,1)</f>
        <v>41</v>
      </c>
      <c r="T141" s="4">
        <f aca="true" t="shared" si="19" ref="T141:T201">$E141*R141/$F141/S141</f>
        <v>0.08144599303135888</v>
      </c>
      <c r="U141">
        <f ca="1">OFFSET(rapports!$A$1,$K141-1,5,1,1)</f>
        <v>19</v>
      </c>
      <c r="V141">
        <f ca="1">OFFSET(rapports!$A$1,$K141-1,6,1,1)</f>
        <v>39</v>
      </c>
      <c r="W141" s="4">
        <f aca="true" t="shared" si="20" ref="W141:W200">$E141*U141/$F141/V141</f>
        <v>0.1478937728937729</v>
      </c>
      <c r="X141">
        <f ca="1">OFFSET(rapports!$A$1,$K141-1,7,1,1)</f>
        <v>25</v>
      </c>
      <c r="Y141">
        <f ca="1">OFFSET(rapports!$A$1,$K141-1,8,1,1)</f>
        <v>33</v>
      </c>
      <c r="Z141" s="4">
        <f aca="true" t="shared" si="21" ref="Z141:Z201">$E141*X141/$F141/Y141</f>
        <v>0.22997835497835498</v>
      </c>
      <c r="AA141">
        <f ca="1">OFFSET(rapports!$A$1,$K141-1,9,1,1)</f>
        <v>30</v>
      </c>
      <c r="AB141">
        <f ca="1">OFFSET(rapports!$A$1,$K141-1,10,1,1)</f>
        <v>29</v>
      </c>
      <c r="AC141" s="4">
        <f aca="true" t="shared" si="22" ref="AC141:AC200">$E141*AA141/$F141/AB141</f>
        <v>0.3140394088669951</v>
      </c>
      <c r="AD141">
        <f ca="1">IF($C141=5,OFFSET(rapports!$A$1,$K141-1,11,1,1),"--")</f>
        <v>34</v>
      </c>
      <c r="AE141">
        <f ca="1">IF($C141=5,OFFSET(rapports!$A$1,$K141-1,12,1,1),"--")</f>
        <v>27</v>
      </c>
      <c r="AF141" s="4">
        <f aca="true" t="shared" si="23" ref="AF141:AF200">IF($C141=5,$E141*AD141/$F141/AE141,0)</f>
        <v>0.38227513227513227</v>
      </c>
    </row>
    <row r="142" spans="1:32" ht="12.75">
      <c r="A142" t="s">
        <v>197</v>
      </c>
      <c r="C142">
        <v>5</v>
      </c>
      <c r="D142">
        <v>4</v>
      </c>
      <c r="E142">
        <f ca="1">OFFSET(Différentiels!$A$1,$D142+4,1,1,1)</f>
        <v>16</v>
      </c>
      <c r="F142">
        <f ca="1">OFFSET(Différentiels!$A$1,$D142+4,2,1,1)</f>
        <v>57</v>
      </c>
      <c r="G142">
        <v>1</v>
      </c>
      <c r="H142" s="58">
        <f ca="1">OFFSET(Tachy!$A$1,$G142+4,1,1,1)</f>
        <v>21</v>
      </c>
      <c r="I142" s="58">
        <f ca="1">OFFSET(Tachy!$A$1,$G142+4,2,1,1)</f>
        <v>19</v>
      </c>
      <c r="K142">
        <v>29</v>
      </c>
      <c r="N142" t="str">
        <f ca="1">OFFSET(rapports!$A$1,$K142-1,0,1,1)</f>
        <v>JB3A</v>
      </c>
      <c r="O142">
        <f ca="1">OFFSET(rapports!$A$1,$K142-1,1,1,1)</f>
        <v>11</v>
      </c>
      <c r="P142">
        <f ca="1">OFFSET(rapports!$A$1,$K142-1,2,1,1)</f>
        <v>-39</v>
      </c>
      <c r="Q142" s="4">
        <f t="shared" si="18"/>
        <v>-0.07917228969860549</v>
      </c>
      <c r="R142">
        <f ca="1">OFFSET(rapports!$A$1,$K142-1,3,1,1)</f>
        <v>11</v>
      </c>
      <c r="S142">
        <f ca="1">OFFSET(rapports!$A$1,$K142-1,4,1,1)</f>
        <v>41</v>
      </c>
      <c r="T142" s="4">
        <f t="shared" si="19"/>
        <v>0.07531022678647839</v>
      </c>
      <c r="U142">
        <f ca="1">OFFSET(rapports!$A$1,$K142-1,5,1,1)</f>
        <v>19</v>
      </c>
      <c r="V142">
        <f ca="1">OFFSET(rapports!$A$1,$K142-1,6,1,1)</f>
        <v>39</v>
      </c>
      <c r="W142" s="4">
        <f t="shared" si="20"/>
        <v>0.13675213675213674</v>
      </c>
      <c r="X142">
        <f ca="1">OFFSET(rapports!$A$1,$K142-1,7,1,1)</f>
        <v>25</v>
      </c>
      <c r="Y142">
        <f ca="1">OFFSET(rapports!$A$1,$K142-1,8,1,1)</f>
        <v>33</v>
      </c>
      <c r="Z142" s="4">
        <f t="shared" si="21"/>
        <v>0.2126528442317916</v>
      </c>
      <c r="AA142">
        <f ca="1">OFFSET(rapports!$A$1,$K142-1,9,1,1)</f>
        <v>30</v>
      </c>
      <c r="AB142">
        <f ca="1">OFFSET(rapports!$A$1,$K142-1,10,1,1)</f>
        <v>29</v>
      </c>
      <c r="AC142" s="4">
        <f t="shared" si="22"/>
        <v>0.2903811252268602</v>
      </c>
      <c r="AD142">
        <f ca="1">IF($C142=5,OFFSET(rapports!$A$1,$K142-1,11,1,1),"--")</f>
        <v>34</v>
      </c>
      <c r="AE142">
        <f ca="1">IF($C142=5,OFFSET(rapports!$A$1,$K142-1,12,1,1),"--")</f>
        <v>27</v>
      </c>
      <c r="AF142" s="4">
        <f t="shared" si="23"/>
        <v>0.3534762833008447</v>
      </c>
    </row>
    <row r="143" spans="1:32" ht="12.75">
      <c r="A143" t="s">
        <v>198</v>
      </c>
      <c r="C143">
        <v>5</v>
      </c>
      <c r="D143">
        <v>8</v>
      </c>
      <c r="E143">
        <f ca="1">OFFSET(Différentiels!$A$1,$D143+4,1,1,1)</f>
        <v>15</v>
      </c>
      <c r="F143">
        <f ca="1">OFFSET(Différentiels!$A$1,$D143+4,2,1,1)</f>
        <v>61</v>
      </c>
      <c r="G143">
        <v>1</v>
      </c>
      <c r="H143" s="58">
        <f ca="1">OFFSET(Tachy!$A$1,$G143+4,1,1,1)</f>
        <v>21</v>
      </c>
      <c r="I143" s="58">
        <f ca="1">OFFSET(Tachy!$A$1,$G143+4,2,1,1)</f>
        <v>19</v>
      </c>
      <c r="K143">
        <v>29</v>
      </c>
      <c r="N143" t="str">
        <f ca="1">OFFSET(rapports!$A$1,$K143-1,0,1,1)</f>
        <v>JB3A</v>
      </c>
      <c r="O143">
        <f ca="1">OFFSET(rapports!$A$1,$K143-1,1,1,1)</f>
        <v>11</v>
      </c>
      <c r="P143">
        <f ca="1">OFFSET(rapports!$A$1,$K143-1,2,1,1)</f>
        <v>-39</v>
      </c>
      <c r="Q143" s="4">
        <f t="shared" si="18"/>
        <v>-0.06935687263556116</v>
      </c>
      <c r="R143">
        <f ca="1">OFFSET(rapports!$A$1,$K143-1,3,1,1)</f>
        <v>11</v>
      </c>
      <c r="S143">
        <f ca="1">OFFSET(rapports!$A$1,$K143-1,4,1,1)</f>
        <v>41</v>
      </c>
      <c r="T143" s="4">
        <f t="shared" si="19"/>
        <v>0.06597361055577769</v>
      </c>
      <c r="U143">
        <f ca="1">OFFSET(rapports!$A$1,$K143-1,5,1,1)</f>
        <v>19</v>
      </c>
      <c r="V143">
        <f ca="1">OFFSET(rapports!$A$1,$K143-1,6,1,1)</f>
        <v>39</v>
      </c>
      <c r="W143" s="4">
        <f t="shared" si="20"/>
        <v>0.1197982345523329</v>
      </c>
      <c r="X143">
        <f ca="1">OFFSET(rapports!$A$1,$K143-1,7,1,1)</f>
        <v>25</v>
      </c>
      <c r="Y143">
        <f ca="1">OFFSET(rapports!$A$1,$K143-1,8,1,1)</f>
        <v>33</v>
      </c>
      <c r="Z143" s="4">
        <f t="shared" si="21"/>
        <v>0.18628912071535023</v>
      </c>
      <c r="AA143">
        <f ca="1">OFFSET(rapports!$A$1,$K143-1,9,1,1)</f>
        <v>30</v>
      </c>
      <c r="AB143">
        <f ca="1">OFFSET(rapports!$A$1,$K143-1,10,1,1)</f>
        <v>29</v>
      </c>
      <c r="AC143" s="4">
        <f t="shared" si="22"/>
        <v>0.25438100621820237</v>
      </c>
      <c r="AD143">
        <f ca="1">IF($C143=5,OFFSET(rapports!$A$1,$K143-1,11,1,1),"--")</f>
        <v>34</v>
      </c>
      <c r="AE143">
        <f ca="1">IF($C143=5,OFFSET(rapports!$A$1,$K143-1,12,1,1),"--")</f>
        <v>27</v>
      </c>
      <c r="AF143" s="4">
        <f t="shared" si="23"/>
        <v>0.3096539162112933</v>
      </c>
    </row>
    <row r="144" spans="1:32" ht="12.75">
      <c r="A144" t="s">
        <v>199</v>
      </c>
      <c r="C144">
        <v>5</v>
      </c>
      <c r="D144">
        <v>10</v>
      </c>
      <c r="E144">
        <f ca="1">OFFSET(Différentiels!$A$1,$D144+4,1,1,1)</f>
        <v>15</v>
      </c>
      <c r="F144">
        <f ca="1">OFFSET(Différentiels!$A$1,$D144+4,2,1,1)</f>
        <v>56</v>
      </c>
      <c r="G144">
        <v>4</v>
      </c>
      <c r="H144" s="58" t="str">
        <f ca="1">OFFSET(Tachy!$A$1,$G144+4,1,1,1)</f>
        <v>Tachy</v>
      </c>
      <c r="I144" s="58" t="str">
        <f ca="1">OFFSET(Tachy!$A$1,$G144+4,2,1,1)</f>
        <v>Elec</v>
      </c>
      <c r="K144">
        <v>30</v>
      </c>
      <c r="N144" t="str">
        <f ca="1">OFFSET(rapports!$A$1,$K144-1,0,1,1)</f>
        <v>JB3B</v>
      </c>
      <c r="O144">
        <f ca="1">OFFSET(rapports!$A$1,$K144-1,1,1,1)</f>
        <v>11</v>
      </c>
      <c r="P144">
        <f ca="1">OFFSET(rapports!$A$1,$K144-1,2,1,1)</f>
        <v>-39</v>
      </c>
      <c r="Q144" s="4">
        <f t="shared" si="18"/>
        <v>-0.07554945054945056</v>
      </c>
      <c r="R144">
        <f ca="1">OFFSET(rapports!$A$1,$K144-1,3,1,1)</f>
        <v>11</v>
      </c>
      <c r="S144">
        <f ca="1">OFFSET(rapports!$A$1,$K144-1,4,1,1)</f>
        <v>34</v>
      </c>
      <c r="T144" s="4">
        <f t="shared" si="19"/>
        <v>0.08665966386554623</v>
      </c>
      <c r="U144">
        <f ca="1">OFFSET(rapports!$A$1,$K144-1,5,1,1)</f>
        <v>19</v>
      </c>
      <c r="V144">
        <f ca="1">OFFSET(rapports!$A$1,$K144-1,6,1,1)</f>
        <v>35</v>
      </c>
      <c r="W144" s="4">
        <f t="shared" si="20"/>
        <v>0.14540816326530612</v>
      </c>
      <c r="X144">
        <f ca="1">OFFSET(rapports!$A$1,$K144-1,7,1,1)</f>
        <v>25</v>
      </c>
      <c r="Y144">
        <f ca="1">OFFSET(rapports!$A$1,$K144-1,8,1,1)</f>
        <v>33</v>
      </c>
      <c r="Z144" s="4">
        <f t="shared" si="21"/>
        <v>0.20292207792207792</v>
      </c>
      <c r="AA144">
        <f ca="1">OFFSET(rapports!$A$1,$K144-1,9,1,1)</f>
        <v>30</v>
      </c>
      <c r="AB144">
        <f ca="1">OFFSET(rapports!$A$1,$K144-1,10,1,1)</f>
        <v>29</v>
      </c>
      <c r="AC144" s="4">
        <f t="shared" si="22"/>
        <v>0.2770935960591133</v>
      </c>
      <c r="AD144">
        <f ca="1">IF($C144=5,OFFSET(rapports!$A$1,$K144-1,11,1,1),"--")</f>
        <v>33</v>
      </c>
      <c r="AE144">
        <f ca="1">IF($C144=5,OFFSET(rapports!$A$1,$K144-1,12,1,1),"--")</f>
        <v>25</v>
      </c>
      <c r="AF144" s="4">
        <f t="shared" si="23"/>
        <v>0.35357142857142854</v>
      </c>
    </row>
    <row r="145" spans="1:32" ht="13.5" customHeight="1">
      <c r="A145" t="s">
        <v>200</v>
      </c>
      <c r="C145">
        <v>5</v>
      </c>
      <c r="D145">
        <v>4</v>
      </c>
      <c r="E145">
        <f ca="1">OFFSET(Différentiels!$A$1,$D145+4,1,1,1)</f>
        <v>16</v>
      </c>
      <c r="F145">
        <f ca="1">OFFSET(Différentiels!$A$1,$D145+4,2,1,1)</f>
        <v>57</v>
      </c>
      <c r="G145">
        <v>1</v>
      </c>
      <c r="H145" s="58">
        <f ca="1">OFFSET(Tachy!$A$1,$G145+4,1,1,1)</f>
        <v>21</v>
      </c>
      <c r="I145" s="58">
        <f ca="1">OFFSET(Tachy!$A$1,$G145+4,2,1,1)</f>
        <v>19</v>
      </c>
      <c r="K145">
        <v>29</v>
      </c>
      <c r="N145" t="str">
        <f ca="1">OFFSET(rapports!$A$1,$K145-1,0,1,1)</f>
        <v>JB3A</v>
      </c>
      <c r="O145">
        <f ca="1">OFFSET(rapports!$A$1,$K145-1,1,1,1)</f>
        <v>11</v>
      </c>
      <c r="P145">
        <f ca="1">OFFSET(rapports!$A$1,$K145-1,2,1,1)</f>
        <v>-39</v>
      </c>
      <c r="Q145" s="4">
        <f>$E145*O145/$F145/P145</f>
        <v>-0.07917228969860549</v>
      </c>
      <c r="R145">
        <f ca="1">OFFSET(rapports!$A$1,$K145-1,3,1,1)</f>
        <v>11</v>
      </c>
      <c r="S145">
        <f ca="1">OFFSET(rapports!$A$1,$K145-1,4,1,1)</f>
        <v>41</v>
      </c>
      <c r="T145" s="4">
        <f>$E145*R145/$F145/S145</f>
        <v>0.07531022678647839</v>
      </c>
      <c r="U145">
        <f ca="1">OFFSET(rapports!$A$1,$K145-1,5,1,1)</f>
        <v>19</v>
      </c>
      <c r="V145">
        <f ca="1">OFFSET(rapports!$A$1,$K145-1,6,1,1)</f>
        <v>39</v>
      </c>
      <c r="W145" s="4">
        <f>$E145*U145/$F145/V145</f>
        <v>0.13675213675213674</v>
      </c>
      <c r="X145">
        <f ca="1">OFFSET(rapports!$A$1,$K145-1,7,1,1)</f>
        <v>25</v>
      </c>
      <c r="Y145">
        <f ca="1">OFFSET(rapports!$A$1,$K145-1,8,1,1)</f>
        <v>33</v>
      </c>
      <c r="Z145" s="4">
        <f>$E145*X145/$F145/Y145</f>
        <v>0.2126528442317916</v>
      </c>
      <c r="AA145">
        <f ca="1">OFFSET(rapports!$A$1,$K145-1,9,1,1)</f>
        <v>30</v>
      </c>
      <c r="AB145">
        <f ca="1">OFFSET(rapports!$A$1,$K145-1,10,1,1)</f>
        <v>29</v>
      </c>
      <c r="AC145" s="4">
        <f>$E145*AA145/$F145/AB145</f>
        <v>0.2903811252268602</v>
      </c>
      <c r="AD145">
        <f ca="1">IF($C145=5,OFFSET(rapports!$A$1,$K145-1,11,1,1),"--")</f>
        <v>34</v>
      </c>
      <c r="AE145">
        <f ca="1">IF($C145=5,OFFSET(rapports!$A$1,$K145-1,12,1,1),"--")</f>
        <v>27</v>
      </c>
      <c r="AF145" s="4">
        <f>IF($C145=5,$E145*AD145/$F145/AE145,0)</f>
        <v>0.3534762833008447</v>
      </c>
    </row>
    <row r="146" spans="1:32" ht="13.5" customHeight="1">
      <c r="A146" t="s">
        <v>200</v>
      </c>
      <c r="C146">
        <v>5</v>
      </c>
      <c r="D146">
        <v>4</v>
      </c>
      <c r="E146">
        <f ca="1">OFFSET(Différentiels!$A$1,$D146+4,1,1,1)</f>
        <v>16</v>
      </c>
      <c r="F146">
        <f ca="1">OFFSET(Différentiels!$A$1,$D146+4,2,1,1)</f>
        <v>57</v>
      </c>
      <c r="G146">
        <v>1</v>
      </c>
      <c r="H146" s="58">
        <f ca="1">OFFSET(Tachy!$A$1,$G146+4,1,1,1)</f>
        <v>21</v>
      </c>
      <c r="I146" s="58">
        <f ca="1">OFFSET(Tachy!$A$1,$G146+4,2,1,1)</f>
        <v>19</v>
      </c>
      <c r="K146">
        <v>31</v>
      </c>
      <c r="N146" t="str">
        <f ca="1">OFFSET(rapports!$A$1,$K146-1,0,1,1)</f>
        <v>JB3C</v>
      </c>
      <c r="O146">
        <f ca="1">OFFSET(rapports!$A$1,$K146-1,1,1,1)</f>
        <v>11</v>
      </c>
      <c r="P146">
        <f ca="1">OFFSET(rapports!$A$1,$K146-1,2,1,1)</f>
        <v>-39</v>
      </c>
      <c r="Q146" s="4">
        <f t="shared" si="18"/>
        <v>-0.07917228969860549</v>
      </c>
      <c r="R146">
        <f ca="1">OFFSET(rapports!$A$1,$K146-1,3,1,1)</f>
        <v>11</v>
      </c>
      <c r="S146">
        <f ca="1">OFFSET(rapports!$A$1,$K146-1,4,1,1)</f>
        <v>41</v>
      </c>
      <c r="T146" s="4">
        <f t="shared" si="19"/>
        <v>0.07531022678647839</v>
      </c>
      <c r="U146">
        <f ca="1">OFFSET(rapports!$A$1,$K146-1,5,1,1)</f>
        <v>21</v>
      </c>
      <c r="V146">
        <f ca="1">OFFSET(rapports!$A$1,$K146-1,6,1,1)</f>
        <v>43</v>
      </c>
      <c r="W146" s="4">
        <f t="shared" si="20"/>
        <v>0.13708690330477355</v>
      </c>
      <c r="X146">
        <f ca="1">OFFSET(rapports!$A$1,$K146-1,7,1,1)</f>
        <v>28</v>
      </c>
      <c r="Y146">
        <f ca="1">OFFSET(rapports!$A$1,$K146-1,8,1,1)</f>
        <v>37</v>
      </c>
      <c r="Z146" s="4">
        <f t="shared" si="21"/>
        <v>0.2124229492650545</v>
      </c>
      <c r="AA146">
        <f ca="1">OFFSET(rapports!$A$1,$K146-1,9,1,1)</f>
        <v>30</v>
      </c>
      <c r="AB146">
        <f ca="1">OFFSET(rapports!$A$1,$K146-1,10,1,1)</f>
        <v>29</v>
      </c>
      <c r="AC146" s="4">
        <f t="shared" si="22"/>
        <v>0.2903811252268602</v>
      </c>
      <c r="AD146">
        <f ca="1">IF($C146=5,OFFSET(rapports!$A$1,$K146-1,11,1,1),"--")</f>
        <v>39</v>
      </c>
      <c r="AE146">
        <f ca="1">IF($C146=5,OFFSET(rapports!$A$1,$K146-1,12,1,1),"--")</f>
        <v>31</v>
      </c>
      <c r="AF146" s="4">
        <f t="shared" si="23"/>
        <v>0.3531409168081494</v>
      </c>
    </row>
    <row r="147" spans="1:32" ht="12.75">
      <c r="A147" t="s">
        <v>201</v>
      </c>
      <c r="C147">
        <v>5</v>
      </c>
      <c r="D147">
        <v>8</v>
      </c>
      <c r="E147">
        <f ca="1">OFFSET(Différentiels!$A$1,$D147+4,1,1,1)</f>
        <v>15</v>
      </c>
      <c r="F147">
        <f ca="1">OFFSET(Différentiels!$A$1,$D147+4,2,1,1)</f>
        <v>61</v>
      </c>
      <c r="G147">
        <v>4</v>
      </c>
      <c r="H147" s="58" t="str">
        <f ca="1">OFFSET(Tachy!$A$1,$G147+4,1,1,1)</f>
        <v>Tachy</v>
      </c>
      <c r="I147" s="58" t="str">
        <f ca="1">OFFSET(Tachy!$A$1,$G147+4,2,1,1)</f>
        <v>Elec</v>
      </c>
      <c r="K147">
        <v>30</v>
      </c>
      <c r="N147" t="str">
        <f ca="1">OFFSET(rapports!$A$1,$K147-1,0,1,1)</f>
        <v>JB3B</v>
      </c>
      <c r="O147">
        <f ca="1">OFFSET(rapports!$A$1,$K147-1,1,1,1)</f>
        <v>11</v>
      </c>
      <c r="P147">
        <f ca="1">OFFSET(rapports!$A$1,$K147-1,2,1,1)</f>
        <v>-39</v>
      </c>
      <c r="Q147" s="4">
        <f t="shared" si="18"/>
        <v>-0.06935687263556116</v>
      </c>
      <c r="R147">
        <f ca="1">OFFSET(rapports!$A$1,$K147-1,3,1,1)</f>
        <v>11</v>
      </c>
      <c r="S147">
        <f ca="1">OFFSET(rapports!$A$1,$K147-1,4,1,1)</f>
        <v>34</v>
      </c>
      <c r="T147" s="4">
        <f t="shared" si="19"/>
        <v>0.07955641272902604</v>
      </c>
      <c r="U147">
        <f ca="1">OFFSET(rapports!$A$1,$K147-1,5,1,1)</f>
        <v>19</v>
      </c>
      <c r="V147">
        <f ca="1">OFFSET(rapports!$A$1,$K147-1,6,1,1)</f>
        <v>35</v>
      </c>
      <c r="W147" s="4">
        <f t="shared" si="20"/>
        <v>0.1334894613583138</v>
      </c>
      <c r="X147">
        <f ca="1">OFFSET(rapports!$A$1,$K147-1,7,1,1)</f>
        <v>25</v>
      </c>
      <c r="Y147">
        <f ca="1">OFFSET(rapports!$A$1,$K147-1,8,1,1)</f>
        <v>33</v>
      </c>
      <c r="Z147" s="4">
        <f t="shared" si="21"/>
        <v>0.18628912071535023</v>
      </c>
      <c r="AA147">
        <f ca="1">OFFSET(rapports!$A$1,$K147-1,9,1,1)</f>
        <v>30</v>
      </c>
      <c r="AB147">
        <f ca="1">OFFSET(rapports!$A$1,$K147-1,10,1,1)</f>
        <v>29</v>
      </c>
      <c r="AC147" s="4">
        <f t="shared" si="22"/>
        <v>0.25438100621820237</v>
      </c>
      <c r="AD147">
        <f ca="1">IF($C147=5,OFFSET(rapports!$A$1,$K147-1,11,1,1),"--")</f>
        <v>33</v>
      </c>
      <c r="AE147">
        <f ca="1">IF($C147=5,OFFSET(rapports!$A$1,$K147-1,12,1,1),"--")</f>
        <v>25</v>
      </c>
      <c r="AF147" s="4">
        <f t="shared" si="23"/>
        <v>0.32459016393442625</v>
      </c>
    </row>
    <row r="148" spans="1:32" ht="12.75">
      <c r="A148" t="s">
        <v>202</v>
      </c>
      <c r="C148">
        <v>5</v>
      </c>
      <c r="D148">
        <v>4</v>
      </c>
      <c r="E148">
        <f ca="1">OFFSET(Différentiels!$A$1,$D148+4,1,1,1)</f>
        <v>16</v>
      </c>
      <c r="F148">
        <f ca="1">OFFSET(Différentiels!$A$1,$D148+4,2,1,1)</f>
        <v>57</v>
      </c>
      <c r="G148">
        <v>4</v>
      </c>
      <c r="H148" s="58" t="str">
        <f ca="1">OFFSET(Tachy!$A$1,$G148+4,1,1,1)</f>
        <v>Tachy</v>
      </c>
      <c r="I148" s="58" t="str">
        <f ca="1">OFFSET(Tachy!$A$1,$G148+4,2,1,1)</f>
        <v>Elec</v>
      </c>
      <c r="K148">
        <v>29</v>
      </c>
      <c r="N148" t="str">
        <f ca="1">OFFSET(rapports!$A$1,$K148-1,0,1,1)</f>
        <v>JB3A</v>
      </c>
      <c r="O148">
        <f ca="1">OFFSET(rapports!$A$1,$K148-1,1,1,1)</f>
        <v>11</v>
      </c>
      <c r="P148">
        <f ca="1">OFFSET(rapports!$A$1,$K148-1,2,1,1)</f>
        <v>-39</v>
      </c>
      <c r="Q148" s="4">
        <f>$E148*O148/$F148/P148</f>
        <v>-0.07917228969860549</v>
      </c>
      <c r="R148">
        <f ca="1">OFFSET(rapports!$A$1,$K148-1,3,1,1)</f>
        <v>11</v>
      </c>
      <c r="S148">
        <f ca="1">OFFSET(rapports!$A$1,$K148-1,4,1,1)</f>
        <v>41</v>
      </c>
      <c r="T148" s="4">
        <f>$E148*R148/$F148/S148</f>
        <v>0.07531022678647839</v>
      </c>
      <c r="U148">
        <f ca="1">OFFSET(rapports!$A$1,$K148-1,5,1,1)</f>
        <v>19</v>
      </c>
      <c r="V148">
        <f ca="1">OFFSET(rapports!$A$1,$K148-1,6,1,1)</f>
        <v>39</v>
      </c>
      <c r="W148" s="4">
        <f>$E148*U148/$F148/V148</f>
        <v>0.13675213675213674</v>
      </c>
      <c r="X148">
        <f ca="1">OFFSET(rapports!$A$1,$K148-1,7,1,1)</f>
        <v>25</v>
      </c>
      <c r="Y148">
        <f ca="1">OFFSET(rapports!$A$1,$K148-1,8,1,1)</f>
        <v>33</v>
      </c>
      <c r="Z148" s="4">
        <f>$E148*X148/$F148/Y148</f>
        <v>0.2126528442317916</v>
      </c>
      <c r="AA148">
        <f ca="1">OFFSET(rapports!$A$1,$K148-1,9,1,1)</f>
        <v>30</v>
      </c>
      <c r="AB148">
        <f ca="1">OFFSET(rapports!$A$1,$K148-1,10,1,1)</f>
        <v>29</v>
      </c>
      <c r="AC148" s="4">
        <f>$E148*AA148/$F148/AB148</f>
        <v>0.2903811252268602</v>
      </c>
      <c r="AD148">
        <f ca="1">IF($C148=5,OFFSET(rapports!$A$1,$K148-1,11,1,1),"--")</f>
        <v>34</v>
      </c>
      <c r="AE148">
        <f ca="1">IF($C148=5,OFFSET(rapports!$A$1,$K148-1,12,1,1),"--")</f>
        <v>27</v>
      </c>
      <c r="AF148" s="4">
        <f>IF($C148=5,$E148*AD148/$F148/AE148,0)</f>
        <v>0.3534762833008447</v>
      </c>
    </row>
    <row r="149" spans="1:32" ht="12.75">
      <c r="A149" t="s">
        <v>202</v>
      </c>
      <c r="C149">
        <v>5</v>
      </c>
      <c r="D149">
        <v>4</v>
      </c>
      <c r="E149">
        <f ca="1">OFFSET(Différentiels!$A$1,$D149+4,1,1,1)</f>
        <v>16</v>
      </c>
      <c r="F149">
        <f ca="1">OFFSET(Différentiels!$A$1,$D149+4,2,1,1)</f>
        <v>57</v>
      </c>
      <c r="G149">
        <v>4</v>
      </c>
      <c r="H149" s="58" t="str">
        <f ca="1">OFFSET(Tachy!$A$1,$G149+4,1,1,1)</f>
        <v>Tachy</v>
      </c>
      <c r="I149" s="58" t="str">
        <f ca="1">OFFSET(Tachy!$A$1,$G149+4,2,1,1)</f>
        <v>Elec</v>
      </c>
      <c r="K149">
        <v>31</v>
      </c>
      <c r="N149" t="str">
        <f ca="1">OFFSET(rapports!$A$1,$K149-1,0,1,1)</f>
        <v>JB3C</v>
      </c>
      <c r="O149">
        <f ca="1">OFFSET(rapports!$A$1,$K149-1,1,1,1)</f>
        <v>11</v>
      </c>
      <c r="P149">
        <f ca="1">OFFSET(rapports!$A$1,$K149-1,2,1,1)</f>
        <v>-39</v>
      </c>
      <c r="Q149" s="4">
        <f t="shared" si="18"/>
        <v>-0.07917228969860549</v>
      </c>
      <c r="R149">
        <f ca="1">OFFSET(rapports!$A$1,$K149-1,3,1,1)</f>
        <v>11</v>
      </c>
      <c r="S149">
        <f ca="1">OFFSET(rapports!$A$1,$K149-1,4,1,1)</f>
        <v>41</v>
      </c>
      <c r="T149" s="4">
        <f t="shared" si="19"/>
        <v>0.07531022678647839</v>
      </c>
      <c r="U149">
        <f ca="1">OFFSET(rapports!$A$1,$K149-1,5,1,1)</f>
        <v>21</v>
      </c>
      <c r="V149">
        <f ca="1">OFFSET(rapports!$A$1,$K149-1,6,1,1)</f>
        <v>43</v>
      </c>
      <c r="W149" s="4">
        <f t="shared" si="20"/>
        <v>0.13708690330477355</v>
      </c>
      <c r="X149">
        <f ca="1">OFFSET(rapports!$A$1,$K149-1,7,1,1)</f>
        <v>28</v>
      </c>
      <c r="Y149">
        <f ca="1">OFFSET(rapports!$A$1,$K149-1,8,1,1)</f>
        <v>37</v>
      </c>
      <c r="Z149" s="4">
        <f t="shared" si="21"/>
        <v>0.2124229492650545</v>
      </c>
      <c r="AA149">
        <f ca="1">OFFSET(rapports!$A$1,$K149-1,9,1,1)</f>
        <v>30</v>
      </c>
      <c r="AB149">
        <f ca="1">OFFSET(rapports!$A$1,$K149-1,10,1,1)</f>
        <v>29</v>
      </c>
      <c r="AC149" s="4">
        <f t="shared" si="22"/>
        <v>0.2903811252268602</v>
      </c>
      <c r="AD149">
        <f ca="1">IF($C149=5,OFFSET(rapports!$A$1,$K149-1,11,1,1),"--")</f>
        <v>39</v>
      </c>
      <c r="AE149">
        <f ca="1">IF($C149=5,OFFSET(rapports!$A$1,$K149-1,12,1,1),"--")</f>
        <v>31</v>
      </c>
      <c r="AF149" s="4">
        <f t="shared" si="23"/>
        <v>0.3531409168081494</v>
      </c>
    </row>
    <row r="150" spans="1:32" ht="12.75">
      <c r="A150" t="s">
        <v>203</v>
      </c>
      <c r="C150">
        <v>5</v>
      </c>
      <c r="D150">
        <v>8</v>
      </c>
      <c r="E150">
        <f ca="1">OFFSET(Différentiels!$A$1,$D150+4,1,1,1)</f>
        <v>15</v>
      </c>
      <c r="F150">
        <f ca="1">OFFSET(Différentiels!$A$1,$D150+4,2,1,1)</f>
        <v>61</v>
      </c>
      <c r="G150">
        <v>1</v>
      </c>
      <c r="H150" s="58">
        <f ca="1">OFFSET(Tachy!$A$1,$G150+4,1,1,1)</f>
        <v>21</v>
      </c>
      <c r="I150" s="58">
        <f ca="1">OFFSET(Tachy!$A$1,$G150+4,2,1,1)</f>
        <v>19</v>
      </c>
      <c r="K150">
        <v>29</v>
      </c>
      <c r="N150" t="str">
        <f ca="1">OFFSET(rapports!$A$1,$K150-1,0,1,1)</f>
        <v>JB3A</v>
      </c>
      <c r="O150">
        <f ca="1">OFFSET(rapports!$A$1,$K150-1,1,1,1)</f>
        <v>11</v>
      </c>
      <c r="P150">
        <f ca="1">OFFSET(rapports!$A$1,$K150-1,2,1,1)</f>
        <v>-39</v>
      </c>
      <c r="Q150" s="4">
        <f t="shared" si="18"/>
        <v>-0.06935687263556116</v>
      </c>
      <c r="R150">
        <f ca="1">OFFSET(rapports!$A$1,$K150-1,3,1,1)</f>
        <v>11</v>
      </c>
      <c r="S150">
        <f ca="1">OFFSET(rapports!$A$1,$K150-1,4,1,1)</f>
        <v>41</v>
      </c>
      <c r="T150" s="4">
        <f t="shared" si="19"/>
        <v>0.06597361055577769</v>
      </c>
      <c r="U150">
        <f ca="1">OFFSET(rapports!$A$1,$K150-1,5,1,1)</f>
        <v>19</v>
      </c>
      <c r="V150">
        <f ca="1">OFFSET(rapports!$A$1,$K150-1,6,1,1)</f>
        <v>39</v>
      </c>
      <c r="W150" s="4">
        <f t="shared" si="20"/>
        <v>0.1197982345523329</v>
      </c>
      <c r="X150">
        <f ca="1">OFFSET(rapports!$A$1,$K150-1,7,1,1)</f>
        <v>25</v>
      </c>
      <c r="Y150">
        <f ca="1">OFFSET(rapports!$A$1,$K150-1,8,1,1)</f>
        <v>33</v>
      </c>
      <c r="Z150" s="4">
        <f t="shared" si="21"/>
        <v>0.18628912071535023</v>
      </c>
      <c r="AA150">
        <f ca="1">OFFSET(rapports!$A$1,$K150-1,9,1,1)</f>
        <v>30</v>
      </c>
      <c r="AB150">
        <f ca="1">OFFSET(rapports!$A$1,$K150-1,10,1,1)</f>
        <v>29</v>
      </c>
      <c r="AC150" s="4">
        <f t="shared" si="22"/>
        <v>0.25438100621820237</v>
      </c>
      <c r="AD150">
        <f ca="1">IF($C150=5,OFFSET(rapports!$A$1,$K150-1,11,1,1),"--")</f>
        <v>34</v>
      </c>
      <c r="AE150">
        <f ca="1">IF($C150=5,OFFSET(rapports!$A$1,$K150-1,12,1,1),"--")</f>
        <v>27</v>
      </c>
      <c r="AF150" s="4">
        <f t="shared" si="23"/>
        <v>0.3096539162112933</v>
      </c>
    </row>
    <row r="151" spans="1:32" ht="12.75">
      <c r="A151" t="s">
        <v>204</v>
      </c>
      <c r="C151">
        <v>5</v>
      </c>
      <c r="D151">
        <v>10</v>
      </c>
      <c r="E151">
        <f ca="1">OFFSET(Différentiels!$A$1,$D151+4,1,1,1)</f>
        <v>15</v>
      </c>
      <c r="F151">
        <f ca="1">OFFSET(Différentiels!$A$1,$D151+4,2,1,1)</f>
        <v>56</v>
      </c>
      <c r="G151">
        <v>4</v>
      </c>
      <c r="H151" s="58" t="str">
        <f ca="1">OFFSET(Tachy!$A$1,$G151+4,1,1,1)</f>
        <v>Tachy</v>
      </c>
      <c r="I151" s="58" t="str">
        <f ca="1">OFFSET(Tachy!$A$1,$G151+4,2,1,1)</f>
        <v>Elec</v>
      </c>
      <c r="K151">
        <v>30</v>
      </c>
      <c r="N151" t="str">
        <f ca="1">OFFSET(rapports!$A$1,$K151-1,0,1,1)</f>
        <v>JB3B</v>
      </c>
      <c r="O151">
        <f ca="1">OFFSET(rapports!$A$1,$K151-1,1,1,1)</f>
        <v>11</v>
      </c>
      <c r="P151">
        <f ca="1">OFFSET(rapports!$A$1,$K151-1,2,1,1)</f>
        <v>-39</v>
      </c>
      <c r="Q151" s="4">
        <f t="shared" si="18"/>
        <v>-0.07554945054945056</v>
      </c>
      <c r="R151">
        <f ca="1">OFFSET(rapports!$A$1,$K151-1,3,1,1)</f>
        <v>11</v>
      </c>
      <c r="S151">
        <f ca="1">OFFSET(rapports!$A$1,$K151-1,4,1,1)</f>
        <v>34</v>
      </c>
      <c r="T151" s="4">
        <f t="shared" si="19"/>
        <v>0.08665966386554623</v>
      </c>
      <c r="U151">
        <f ca="1">OFFSET(rapports!$A$1,$K151-1,5,1,1)</f>
        <v>19</v>
      </c>
      <c r="V151">
        <f ca="1">OFFSET(rapports!$A$1,$K151-1,6,1,1)</f>
        <v>35</v>
      </c>
      <c r="W151" s="4">
        <f t="shared" si="20"/>
        <v>0.14540816326530612</v>
      </c>
      <c r="X151">
        <f ca="1">OFFSET(rapports!$A$1,$K151-1,7,1,1)</f>
        <v>25</v>
      </c>
      <c r="Y151">
        <f ca="1">OFFSET(rapports!$A$1,$K151-1,8,1,1)</f>
        <v>33</v>
      </c>
      <c r="Z151" s="4">
        <f t="shared" si="21"/>
        <v>0.20292207792207792</v>
      </c>
      <c r="AA151">
        <f ca="1">OFFSET(rapports!$A$1,$K151-1,9,1,1)</f>
        <v>30</v>
      </c>
      <c r="AB151">
        <f ca="1">OFFSET(rapports!$A$1,$K151-1,10,1,1)</f>
        <v>29</v>
      </c>
      <c r="AC151" s="4">
        <f t="shared" si="22"/>
        <v>0.2770935960591133</v>
      </c>
      <c r="AD151">
        <f ca="1">IF($C151=5,OFFSET(rapports!$A$1,$K151-1,11,1,1),"--")</f>
        <v>33</v>
      </c>
      <c r="AE151">
        <f ca="1">IF($C151=5,OFFSET(rapports!$A$1,$K151-1,12,1,1),"--")</f>
        <v>25</v>
      </c>
      <c r="AF151" s="4">
        <f t="shared" si="23"/>
        <v>0.35357142857142854</v>
      </c>
    </row>
    <row r="152" spans="1:32" ht="12.75">
      <c r="A152" t="s">
        <v>205</v>
      </c>
      <c r="C152">
        <v>5</v>
      </c>
      <c r="D152">
        <v>8</v>
      </c>
      <c r="E152">
        <f ca="1">OFFSET(Différentiels!$A$1,$D152+4,1,1,1)</f>
        <v>15</v>
      </c>
      <c r="F152">
        <f ca="1">OFFSET(Différentiels!$A$1,$D152+4,2,1,1)</f>
        <v>61</v>
      </c>
      <c r="G152">
        <v>1</v>
      </c>
      <c r="H152" s="58">
        <f ca="1">OFFSET(Tachy!$A$1,$G152+4,1,1,1)</f>
        <v>21</v>
      </c>
      <c r="I152" s="58">
        <f ca="1">OFFSET(Tachy!$A$1,$G152+4,2,1,1)</f>
        <v>19</v>
      </c>
      <c r="K152">
        <v>30</v>
      </c>
      <c r="N152" t="str">
        <f ca="1">OFFSET(rapports!$A$1,$K152-1,0,1,1)</f>
        <v>JB3B</v>
      </c>
      <c r="O152">
        <f ca="1">OFFSET(rapports!$A$1,$K152-1,1,1,1)</f>
        <v>11</v>
      </c>
      <c r="P152">
        <f ca="1">OFFSET(rapports!$A$1,$K152-1,2,1,1)</f>
        <v>-39</v>
      </c>
      <c r="Q152" s="4">
        <f t="shared" si="18"/>
        <v>-0.06935687263556116</v>
      </c>
      <c r="R152">
        <f ca="1">OFFSET(rapports!$A$1,$K152-1,3,1,1)</f>
        <v>11</v>
      </c>
      <c r="S152">
        <f ca="1">OFFSET(rapports!$A$1,$K152-1,4,1,1)</f>
        <v>34</v>
      </c>
      <c r="T152" s="4">
        <f t="shared" si="19"/>
        <v>0.07955641272902604</v>
      </c>
      <c r="U152">
        <f ca="1">OFFSET(rapports!$A$1,$K152-1,5,1,1)</f>
        <v>19</v>
      </c>
      <c r="V152">
        <f ca="1">OFFSET(rapports!$A$1,$K152-1,6,1,1)</f>
        <v>35</v>
      </c>
      <c r="W152" s="4">
        <f t="shared" si="20"/>
        <v>0.1334894613583138</v>
      </c>
      <c r="X152">
        <f ca="1">OFFSET(rapports!$A$1,$K152-1,7,1,1)</f>
        <v>25</v>
      </c>
      <c r="Y152">
        <f ca="1">OFFSET(rapports!$A$1,$K152-1,8,1,1)</f>
        <v>33</v>
      </c>
      <c r="Z152" s="4">
        <f t="shared" si="21"/>
        <v>0.18628912071535023</v>
      </c>
      <c r="AA152">
        <f ca="1">OFFSET(rapports!$A$1,$K152-1,9,1,1)</f>
        <v>30</v>
      </c>
      <c r="AB152">
        <f ca="1">OFFSET(rapports!$A$1,$K152-1,10,1,1)</f>
        <v>29</v>
      </c>
      <c r="AC152" s="4">
        <f t="shared" si="22"/>
        <v>0.25438100621820237</v>
      </c>
      <c r="AD152">
        <f ca="1">IF($C152=5,OFFSET(rapports!$A$1,$K152-1,11,1,1),"--")</f>
        <v>33</v>
      </c>
      <c r="AE152">
        <f ca="1">IF($C152=5,OFFSET(rapports!$A$1,$K152-1,12,1,1),"--")</f>
        <v>25</v>
      </c>
      <c r="AF152" s="4">
        <f t="shared" si="23"/>
        <v>0.32459016393442625</v>
      </c>
    </row>
    <row r="153" spans="1:32" ht="12.75">
      <c r="A153" t="s">
        <v>206</v>
      </c>
      <c r="C153">
        <v>5</v>
      </c>
      <c r="D153">
        <v>1</v>
      </c>
      <c r="E153">
        <f ca="1">OFFSET(Différentiels!$A$1,$D153+4,1,1,1)</f>
        <v>15</v>
      </c>
      <c r="F153">
        <f ca="1">OFFSET(Différentiels!$A$1,$D153+4,2,1,1)</f>
        <v>58</v>
      </c>
      <c r="G153">
        <v>2</v>
      </c>
      <c r="H153" s="58">
        <f ca="1">OFFSET(Tachy!$A$1,$G153+4,1,1,1)</f>
        <v>21</v>
      </c>
      <c r="I153" s="58">
        <f ca="1">OFFSET(Tachy!$A$1,$G153+4,2,1,1)</f>
        <v>20</v>
      </c>
      <c r="K153">
        <v>30</v>
      </c>
      <c r="N153" t="str">
        <f ca="1">OFFSET(rapports!$A$1,$K153-1,0,1,1)</f>
        <v>JB3B</v>
      </c>
      <c r="O153">
        <f ca="1">OFFSET(rapports!$A$1,$K153-1,1,1,1)</f>
        <v>11</v>
      </c>
      <c r="P153">
        <f ca="1">OFFSET(rapports!$A$1,$K153-1,2,1,1)</f>
        <v>-39</v>
      </c>
      <c r="Q153" s="4">
        <f t="shared" si="18"/>
        <v>-0.07294429708222812</v>
      </c>
      <c r="R153">
        <f ca="1">OFFSET(rapports!$A$1,$K153-1,3,1,1)</f>
        <v>11</v>
      </c>
      <c r="S153">
        <f ca="1">OFFSET(rapports!$A$1,$K153-1,4,1,1)</f>
        <v>34</v>
      </c>
      <c r="T153" s="4">
        <f t="shared" si="19"/>
        <v>0.08367139959432048</v>
      </c>
      <c r="U153">
        <f ca="1">OFFSET(rapports!$A$1,$K153-1,5,1,1)</f>
        <v>19</v>
      </c>
      <c r="V153">
        <f ca="1">OFFSET(rapports!$A$1,$K153-1,6,1,1)</f>
        <v>35</v>
      </c>
      <c r="W153" s="4">
        <f t="shared" si="20"/>
        <v>0.14039408866995073</v>
      </c>
      <c r="X153">
        <f ca="1">OFFSET(rapports!$A$1,$K153-1,7,1,1)</f>
        <v>25</v>
      </c>
      <c r="Y153">
        <f ca="1">OFFSET(rapports!$A$1,$K153-1,8,1,1)</f>
        <v>33</v>
      </c>
      <c r="Z153" s="4">
        <f t="shared" si="21"/>
        <v>0.19592476489028213</v>
      </c>
      <c r="AA153">
        <f ca="1">OFFSET(rapports!$A$1,$K153-1,9,1,1)</f>
        <v>30</v>
      </c>
      <c r="AB153">
        <f ca="1">OFFSET(rapports!$A$1,$K153-1,10,1,1)</f>
        <v>29</v>
      </c>
      <c r="AC153" s="4">
        <f t="shared" si="22"/>
        <v>0.267538644470868</v>
      </c>
      <c r="AD153">
        <f ca="1">IF($C153=5,OFFSET(rapports!$A$1,$K153-1,11,1,1),"--")</f>
        <v>33</v>
      </c>
      <c r="AE153">
        <f ca="1">IF($C153=5,OFFSET(rapports!$A$1,$K153-1,12,1,1),"--")</f>
        <v>25</v>
      </c>
      <c r="AF153" s="4">
        <f t="shared" si="23"/>
        <v>0.3413793103448276</v>
      </c>
    </row>
    <row r="154" spans="1:32" ht="12.75">
      <c r="A154" t="s">
        <v>207</v>
      </c>
      <c r="C154">
        <v>5</v>
      </c>
      <c r="D154">
        <v>8</v>
      </c>
      <c r="E154">
        <f ca="1">OFFSET(Différentiels!$A$1,$D154+4,1,1,1)</f>
        <v>15</v>
      </c>
      <c r="F154">
        <f ca="1">OFFSET(Différentiels!$A$1,$D154+4,2,1,1)</f>
        <v>61</v>
      </c>
      <c r="G154">
        <v>1</v>
      </c>
      <c r="H154" s="58">
        <f ca="1">OFFSET(Tachy!$A$1,$G154+4,1,1,1)</f>
        <v>21</v>
      </c>
      <c r="I154" s="58">
        <f ca="1">OFFSET(Tachy!$A$1,$G154+4,2,1,1)</f>
        <v>19</v>
      </c>
      <c r="K154">
        <v>30</v>
      </c>
      <c r="N154" t="str">
        <f ca="1">OFFSET(rapports!$A$1,$K154-1,0,1,1)</f>
        <v>JB3B</v>
      </c>
      <c r="O154">
        <f ca="1">OFFSET(rapports!$A$1,$K154-1,1,1,1)</f>
        <v>11</v>
      </c>
      <c r="P154">
        <f ca="1">OFFSET(rapports!$A$1,$K154-1,2,1,1)</f>
        <v>-39</v>
      </c>
      <c r="Q154" s="4">
        <f t="shared" si="18"/>
        <v>-0.06935687263556116</v>
      </c>
      <c r="R154">
        <f ca="1">OFFSET(rapports!$A$1,$K154-1,3,1,1)</f>
        <v>11</v>
      </c>
      <c r="S154">
        <f ca="1">OFFSET(rapports!$A$1,$K154-1,4,1,1)</f>
        <v>34</v>
      </c>
      <c r="T154" s="4">
        <f t="shared" si="19"/>
        <v>0.07955641272902604</v>
      </c>
      <c r="U154">
        <f ca="1">OFFSET(rapports!$A$1,$K154-1,5,1,1)</f>
        <v>19</v>
      </c>
      <c r="V154">
        <f ca="1">OFFSET(rapports!$A$1,$K154-1,6,1,1)</f>
        <v>35</v>
      </c>
      <c r="W154" s="4">
        <f t="shared" si="20"/>
        <v>0.1334894613583138</v>
      </c>
      <c r="X154">
        <f ca="1">OFFSET(rapports!$A$1,$K154-1,7,1,1)</f>
        <v>25</v>
      </c>
      <c r="Y154">
        <f ca="1">OFFSET(rapports!$A$1,$K154-1,8,1,1)</f>
        <v>33</v>
      </c>
      <c r="Z154" s="4">
        <f t="shared" si="21"/>
        <v>0.18628912071535023</v>
      </c>
      <c r="AA154">
        <f ca="1">OFFSET(rapports!$A$1,$K154-1,9,1,1)</f>
        <v>30</v>
      </c>
      <c r="AB154">
        <f ca="1">OFFSET(rapports!$A$1,$K154-1,10,1,1)</f>
        <v>29</v>
      </c>
      <c r="AC154" s="4">
        <f t="shared" si="22"/>
        <v>0.25438100621820237</v>
      </c>
      <c r="AD154">
        <f ca="1">IF($C154=5,OFFSET(rapports!$A$1,$K154-1,11,1,1),"--")</f>
        <v>33</v>
      </c>
      <c r="AE154">
        <f ca="1">IF($C154=5,OFFSET(rapports!$A$1,$K154-1,12,1,1),"--")</f>
        <v>25</v>
      </c>
      <c r="AF154" s="4">
        <f t="shared" si="23"/>
        <v>0.32459016393442625</v>
      </c>
    </row>
    <row r="155" spans="1:32" ht="12.75">
      <c r="A155" t="s">
        <v>207</v>
      </c>
      <c r="C155">
        <v>5</v>
      </c>
      <c r="D155">
        <v>8</v>
      </c>
      <c r="E155">
        <f ca="1">OFFSET(Différentiels!$A$1,$D155+4,1,1,1)</f>
        <v>15</v>
      </c>
      <c r="F155">
        <f ca="1">OFFSET(Différentiels!$A$1,$D155+4,2,1,1)</f>
        <v>61</v>
      </c>
      <c r="G155">
        <v>1</v>
      </c>
      <c r="H155" s="58">
        <f ca="1">OFFSET(Tachy!$A$1,$G155+4,1,1,1)</f>
        <v>21</v>
      </c>
      <c r="I155" s="58">
        <f ca="1">OFFSET(Tachy!$A$1,$G155+4,2,1,1)</f>
        <v>19</v>
      </c>
      <c r="K155">
        <v>32</v>
      </c>
      <c r="N155" t="str">
        <f ca="1">OFFSET(rapports!$A$1,$K155-1,0,1,1)</f>
        <v>JB3D</v>
      </c>
      <c r="O155">
        <f ca="1">OFFSET(rapports!$A$1,$K155-1,1,1,1)</f>
        <v>11</v>
      </c>
      <c r="P155">
        <f ca="1">OFFSET(rapports!$A$1,$K155-1,2,1,1)</f>
        <v>-39</v>
      </c>
      <c r="Q155" s="4">
        <f>$E155*O155/$F155/P155</f>
        <v>-0.06935687263556116</v>
      </c>
      <c r="R155">
        <f ca="1">OFFSET(rapports!$A$1,$K155-1,3,1,1)</f>
        <v>11</v>
      </c>
      <c r="S155">
        <f ca="1">OFFSET(rapports!$A$1,$K155-1,4,1,1)</f>
        <v>41</v>
      </c>
      <c r="T155" s="4">
        <f>$E155*R155/$F155/S155</f>
        <v>0.06597361055577769</v>
      </c>
      <c r="U155">
        <f ca="1">OFFSET(rapports!$A$1,$K155-1,5,1,1)</f>
        <v>22</v>
      </c>
      <c r="V155">
        <f ca="1">OFFSET(rapports!$A$1,$K155-1,6,1,1)</f>
        <v>41</v>
      </c>
      <c r="W155" s="4">
        <f>$E155*U155/$F155/V155</f>
        <v>0.13194722111155538</v>
      </c>
      <c r="X155">
        <f ca="1">OFFSET(rapports!$A$1,$K155-1,7,1,1)</f>
        <v>38</v>
      </c>
      <c r="Y155">
        <f ca="1">OFFSET(rapports!$A$1,$K155-1,8,1,1)</f>
        <v>37</v>
      </c>
      <c r="Z155" s="4">
        <f>$E155*X155/$F155/Y155</f>
        <v>0.25254762959680993</v>
      </c>
      <c r="AA155">
        <f ca="1">OFFSET(rapports!$A$1,$K155-1,9,1,1)</f>
        <v>30</v>
      </c>
      <c r="AB155">
        <f ca="1">OFFSET(rapports!$A$1,$K155-1,10,1,1)</f>
        <v>29</v>
      </c>
      <c r="AC155" s="4">
        <f>$E155*AA155/$F155/AB155</f>
        <v>0.25438100621820237</v>
      </c>
      <c r="AD155">
        <f ca="1">IF($C155=5,OFFSET(rapports!$A$1,$K155-1,11,1,1),"--")</f>
        <v>41</v>
      </c>
      <c r="AE155">
        <f ca="1">IF($C155=5,OFFSET(rapports!$A$1,$K155-1,12,1,1),"--")</f>
        <v>31</v>
      </c>
      <c r="AF155" s="4">
        <f>IF($C155=5,$E155*AD155/$F155/AE155,0)</f>
        <v>0.3252247488101534</v>
      </c>
    </row>
    <row r="156" spans="1:32" ht="12.75">
      <c r="A156" t="s">
        <v>208</v>
      </c>
      <c r="C156">
        <v>5</v>
      </c>
      <c r="D156">
        <v>2</v>
      </c>
      <c r="E156">
        <f ca="1">OFFSET(Différentiels!$A$1,$D156+4,1,1,1)</f>
        <v>14</v>
      </c>
      <c r="F156">
        <f ca="1">OFFSET(Différentiels!$A$1,$D156+4,2,1,1)</f>
        <v>59</v>
      </c>
      <c r="G156">
        <v>1</v>
      </c>
      <c r="H156" s="58">
        <f ca="1">OFFSET(Tachy!$A$1,$G156+4,1,1,1)</f>
        <v>21</v>
      </c>
      <c r="I156" s="58">
        <f ca="1">OFFSET(Tachy!$A$1,$G156+4,2,1,1)</f>
        <v>19</v>
      </c>
      <c r="K156">
        <v>30</v>
      </c>
      <c r="N156" t="str">
        <f ca="1">OFFSET(rapports!$A$1,$K156-1,0,1,1)</f>
        <v>JB3B</v>
      </c>
      <c r="O156">
        <f ca="1">OFFSET(rapports!$A$1,$K156-1,1,1,1)</f>
        <v>11</v>
      </c>
      <c r="P156">
        <f ca="1">OFFSET(rapports!$A$1,$K156-1,2,1,1)</f>
        <v>-39</v>
      </c>
      <c r="Q156" s="4">
        <f t="shared" si="18"/>
        <v>-0.06692742285962626</v>
      </c>
      <c r="R156">
        <f ca="1">OFFSET(rapports!$A$1,$K156-1,3,1,1)</f>
        <v>11</v>
      </c>
      <c r="S156">
        <f ca="1">OFFSET(rapports!$A$1,$K156-1,4,1,1)</f>
        <v>34</v>
      </c>
      <c r="T156" s="4">
        <f t="shared" si="19"/>
        <v>0.07676969092721835</v>
      </c>
      <c r="U156">
        <f ca="1">OFFSET(rapports!$A$1,$K156-1,5,1,1)</f>
        <v>19</v>
      </c>
      <c r="V156">
        <f ca="1">OFFSET(rapports!$A$1,$K156-1,6,1,1)</f>
        <v>35</v>
      </c>
      <c r="W156" s="4">
        <f t="shared" si="20"/>
        <v>0.12881355932203392</v>
      </c>
      <c r="X156">
        <f ca="1">OFFSET(rapports!$A$1,$K156-1,7,1,1)</f>
        <v>25</v>
      </c>
      <c r="Y156">
        <f ca="1">OFFSET(rapports!$A$1,$K156-1,8,1,1)</f>
        <v>33</v>
      </c>
      <c r="Z156" s="4">
        <f t="shared" si="21"/>
        <v>0.17976373908577298</v>
      </c>
      <c r="AA156">
        <f ca="1">OFFSET(rapports!$A$1,$K156-1,9,1,1)</f>
        <v>30</v>
      </c>
      <c r="AB156">
        <f ca="1">OFFSET(rapports!$A$1,$K156-1,10,1,1)</f>
        <v>29</v>
      </c>
      <c r="AC156" s="4">
        <f t="shared" si="22"/>
        <v>0.24547048509643482</v>
      </c>
      <c r="AD156">
        <f ca="1">IF($C156=5,OFFSET(rapports!$A$1,$K156-1,11,1,1),"--")</f>
        <v>33</v>
      </c>
      <c r="AE156">
        <f ca="1">IF($C156=5,OFFSET(rapports!$A$1,$K156-1,12,1,1),"--")</f>
        <v>25</v>
      </c>
      <c r="AF156" s="4">
        <f t="shared" si="23"/>
        <v>0.31322033898305085</v>
      </c>
    </row>
    <row r="157" spans="1:32" ht="12.75">
      <c r="A157" t="s">
        <v>209</v>
      </c>
      <c r="C157">
        <v>5</v>
      </c>
      <c r="D157">
        <v>1</v>
      </c>
      <c r="E157">
        <f ca="1">OFFSET(Différentiels!$A$1,$D157+4,1,1,1)</f>
        <v>15</v>
      </c>
      <c r="F157">
        <f ca="1">OFFSET(Différentiels!$A$1,$D157+4,2,1,1)</f>
        <v>58</v>
      </c>
      <c r="G157">
        <v>1</v>
      </c>
      <c r="H157" s="58">
        <f ca="1">OFFSET(Tachy!$A$1,$G157+4,1,1,1)</f>
        <v>21</v>
      </c>
      <c r="I157" s="58">
        <f ca="1">OFFSET(Tachy!$A$1,$G157+4,2,1,1)</f>
        <v>19</v>
      </c>
      <c r="K157">
        <v>29</v>
      </c>
      <c r="N157" t="str">
        <f ca="1">OFFSET(rapports!$A$1,$K157-1,0,1,1)</f>
        <v>JB3A</v>
      </c>
      <c r="O157">
        <f ca="1">OFFSET(rapports!$A$1,$K157-1,1,1,1)</f>
        <v>11</v>
      </c>
      <c r="P157">
        <f ca="1">OFFSET(rapports!$A$1,$K157-1,2,1,1)</f>
        <v>-39</v>
      </c>
      <c r="Q157" s="4">
        <f t="shared" si="18"/>
        <v>-0.07294429708222812</v>
      </c>
      <c r="R157">
        <f ca="1">OFFSET(rapports!$A$1,$K157-1,3,1,1)</f>
        <v>11</v>
      </c>
      <c r="S157">
        <f ca="1">OFFSET(rapports!$A$1,$K157-1,4,1,1)</f>
        <v>41</v>
      </c>
      <c r="T157" s="4">
        <f t="shared" si="19"/>
        <v>0.06938603868797308</v>
      </c>
      <c r="U157">
        <f ca="1">OFFSET(rapports!$A$1,$K157-1,5,1,1)</f>
        <v>19</v>
      </c>
      <c r="V157">
        <f ca="1">OFFSET(rapports!$A$1,$K157-1,6,1,1)</f>
        <v>39</v>
      </c>
      <c r="W157" s="4">
        <f t="shared" si="20"/>
        <v>0.1259946949602122</v>
      </c>
      <c r="X157">
        <f ca="1">OFFSET(rapports!$A$1,$K157-1,7,1,1)</f>
        <v>25</v>
      </c>
      <c r="Y157">
        <f ca="1">OFFSET(rapports!$A$1,$K157-1,8,1,1)</f>
        <v>33</v>
      </c>
      <c r="Z157" s="4">
        <f t="shared" si="21"/>
        <v>0.19592476489028213</v>
      </c>
      <c r="AA157">
        <f ca="1">OFFSET(rapports!$A$1,$K157-1,9,1,1)</f>
        <v>30</v>
      </c>
      <c r="AB157">
        <f ca="1">OFFSET(rapports!$A$1,$K157-1,10,1,1)</f>
        <v>29</v>
      </c>
      <c r="AC157" s="4">
        <f t="shared" si="22"/>
        <v>0.267538644470868</v>
      </c>
      <c r="AD157">
        <f ca="1">IF($C157=5,OFFSET(rapports!$A$1,$K157-1,11,1,1),"--")</f>
        <v>34</v>
      </c>
      <c r="AE157">
        <f ca="1">IF($C157=5,OFFSET(rapports!$A$1,$K157-1,12,1,1),"--")</f>
        <v>27</v>
      </c>
      <c r="AF157" s="4">
        <f t="shared" si="23"/>
        <v>0.32567049808429116</v>
      </c>
    </row>
    <row r="158" spans="1:32" ht="12.75">
      <c r="A158" t="s">
        <v>210</v>
      </c>
      <c r="C158">
        <v>5</v>
      </c>
      <c r="D158">
        <v>4</v>
      </c>
      <c r="E158">
        <f ca="1">OFFSET(Différentiels!$A$1,$D158+4,1,1,1)</f>
        <v>16</v>
      </c>
      <c r="F158">
        <f ca="1">OFFSET(Différentiels!$A$1,$D158+4,2,1,1)</f>
        <v>57</v>
      </c>
      <c r="G158">
        <v>2</v>
      </c>
      <c r="H158" s="58">
        <f ca="1">OFFSET(Tachy!$A$1,$G158+4,1,1,1)</f>
        <v>21</v>
      </c>
      <c r="I158" s="58">
        <f ca="1">OFFSET(Tachy!$A$1,$G158+4,2,1,1)</f>
        <v>20</v>
      </c>
      <c r="K158">
        <v>29</v>
      </c>
      <c r="N158" t="str">
        <f ca="1">OFFSET(rapports!$A$1,$K158-1,0,1,1)</f>
        <v>JB3A</v>
      </c>
      <c r="O158">
        <f ca="1">OFFSET(rapports!$A$1,$K158-1,1,1,1)</f>
        <v>11</v>
      </c>
      <c r="P158">
        <f ca="1">OFFSET(rapports!$A$1,$K158-1,2,1,1)</f>
        <v>-39</v>
      </c>
      <c r="Q158" s="4">
        <f t="shared" si="18"/>
        <v>-0.07917228969860549</v>
      </c>
      <c r="R158">
        <f ca="1">OFFSET(rapports!$A$1,$K158-1,3,1,1)</f>
        <v>11</v>
      </c>
      <c r="S158">
        <f ca="1">OFFSET(rapports!$A$1,$K158-1,4,1,1)</f>
        <v>41</v>
      </c>
      <c r="T158" s="4">
        <f t="shared" si="19"/>
        <v>0.07531022678647839</v>
      </c>
      <c r="U158">
        <f ca="1">OFFSET(rapports!$A$1,$K158-1,5,1,1)</f>
        <v>19</v>
      </c>
      <c r="V158">
        <f ca="1">OFFSET(rapports!$A$1,$K158-1,6,1,1)</f>
        <v>39</v>
      </c>
      <c r="W158" s="4">
        <f t="shared" si="20"/>
        <v>0.13675213675213674</v>
      </c>
      <c r="X158">
        <f ca="1">OFFSET(rapports!$A$1,$K158-1,7,1,1)</f>
        <v>25</v>
      </c>
      <c r="Y158">
        <f ca="1">OFFSET(rapports!$A$1,$K158-1,8,1,1)</f>
        <v>33</v>
      </c>
      <c r="Z158" s="4">
        <f t="shared" si="21"/>
        <v>0.2126528442317916</v>
      </c>
      <c r="AA158">
        <f ca="1">OFFSET(rapports!$A$1,$K158-1,9,1,1)</f>
        <v>30</v>
      </c>
      <c r="AB158">
        <f ca="1">OFFSET(rapports!$A$1,$K158-1,10,1,1)</f>
        <v>29</v>
      </c>
      <c r="AC158" s="4">
        <f t="shared" si="22"/>
        <v>0.2903811252268602</v>
      </c>
      <c r="AD158">
        <f ca="1">IF($C158=5,OFFSET(rapports!$A$1,$K158-1,11,1,1),"--")</f>
        <v>34</v>
      </c>
      <c r="AE158">
        <f ca="1">IF($C158=5,OFFSET(rapports!$A$1,$K158-1,12,1,1),"--")</f>
        <v>27</v>
      </c>
      <c r="AF158" s="4">
        <f t="shared" si="23"/>
        <v>0.3534762833008447</v>
      </c>
    </row>
    <row r="159" spans="1:32" ht="12.75">
      <c r="A159" t="s">
        <v>211</v>
      </c>
      <c r="C159">
        <v>5</v>
      </c>
      <c r="D159">
        <v>4</v>
      </c>
      <c r="E159">
        <f ca="1">OFFSET(Différentiels!$A$1,$D159+4,1,1,1)</f>
        <v>16</v>
      </c>
      <c r="F159">
        <f ca="1">OFFSET(Différentiels!$A$1,$D159+4,2,1,1)</f>
        <v>57</v>
      </c>
      <c r="G159">
        <v>2</v>
      </c>
      <c r="H159" s="58">
        <f ca="1">OFFSET(Tachy!$A$1,$G159+4,1,1,1)</f>
        <v>21</v>
      </c>
      <c r="I159" s="58">
        <f ca="1">OFFSET(Tachy!$A$1,$G159+4,2,1,1)</f>
        <v>20</v>
      </c>
      <c r="K159">
        <v>30</v>
      </c>
      <c r="N159" t="str">
        <f ca="1">OFFSET(rapports!$A$1,$K159-1,0,1,1)</f>
        <v>JB3B</v>
      </c>
      <c r="O159">
        <f ca="1">OFFSET(rapports!$A$1,$K159-1,1,1,1)</f>
        <v>11</v>
      </c>
      <c r="P159">
        <f ca="1">OFFSET(rapports!$A$1,$K159-1,2,1,1)</f>
        <v>-39</v>
      </c>
      <c r="Q159" s="4">
        <f t="shared" si="18"/>
        <v>-0.07917228969860549</v>
      </c>
      <c r="R159">
        <f ca="1">OFFSET(rapports!$A$1,$K159-1,3,1,1)</f>
        <v>11</v>
      </c>
      <c r="S159">
        <f ca="1">OFFSET(rapports!$A$1,$K159-1,4,1,1)</f>
        <v>34</v>
      </c>
      <c r="T159" s="4">
        <f t="shared" si="19"/>
        <v>0.09081527347781217</v>
      </c>
      <c r="U159">
        <f ca="1">OFFSET(rapports!$A$1,$K159-1,5,1,1)</f>
        <v>19</v>
      </c>
      <c r="V159">
        <f ca="1">OFFSET(rapports!$A$1,$K159-1,6,1,1)</f>
        <v>35</v>
      </c>
      <c r="W159" s="4">
        <f t="shared" si="20"/>
        <v>0.15238095238095237</v>
      </c>
      <c r="X159">
        <f ca="1">OFFSET(rapports!$A$1,$K159-1,7,1,1)</f>
        <v>25</v>
      </c>
      <c r="Y159">
        <f ca="1">OFFSET(rapports!$A$1,$K159-1,8,1,1)</f>
        <v>33</v>
      </c>
      <c r="Z159" s="4">
        <f t="shared" si="21"/>
        <v>0.2126528442317916</v>
      </c>
      <c r="AA159">
        <f ca="1">OFFSET(rapports!$A$1,$K159-1,9,1,1)</f>
        <v>30</v>
      </c>
      <c r="AB159">
        <f ca="1">OFFSET(rapports!$A$1,$K159-1,10,1,1)</f>
        <v>29</v>
      </c>
      <c r="AC159" s="4">
        <f t="shared" si="22"/>
        <v>0.2903811252268602</v>
      </c>
      <c r="AD159">
        <f ca="1">IF($C159=5,OFFSET(rapports!$A$1,$K159-1,11,1,1),"--")</f>
        <v>33</v>
      </c>
      <c r="AE159">
        <f ca="1">IF($C159=5,OFFSET(rapports!$A$1,$K159-1,12,1,1),"--")</f>
        <v>25</v>
      </c>
      <c r="AF159" s="4">
        <f t="shared" si="23"/>
        <v>0.3705263157894737</v>
      </c>
    </row>
    <row r="160" spans="1:32" ht="12.75">
      <c r="A160" t="s">
        <v>212</v>
      </c>
      <c r="C160">
        <v>5</v>
      </c>
      <c r="D160">
        <v>4</v>
      </c>
      <c r="E160">
        <f ca="1">OFFSET(Différentiels!$A$1,$D160+4,1,1,1)</f>
        <v>16</v>
      </c>
      <c r="F160">
        <f ca="1">OFFSET(Différentiels!$A$1,$D160+4,2,1,1)</f>
        <v>57</v>
      </c>
      <c r="G160">
        <v>1</v>
      </c>
      <c r="H160" s="58">
        <f ca="1">OFFSET(Tachy!$A$1,$G160+4,1,1,1)</f>
        <v>21</v>
      </c>
      <c r="I160" s="58">
        <f ca="1">OFFSET(Tachy!$A$1,$G160+4,2,1,1)</f>
        <v>19</v>
      </c>
      <c r="K160">
        <v>29</v>
      </c>
      <c r="N160" t="str">
        <f ca="1">OFFSET(rapports!$A$1,$K160-1,0,1,1)</f>
        <v>JB3A</v>
      </c>
      <c r="O160">
        <f ca="1">OFFSET(rapports!$A$1,$K160-1,1,1,1)</f>
        <v>11</v>
      </c>
      <c r="P160">
        <f ca="1">OFFSET(rapports!$A$1,$K160-1,2,1,1)</f>
        <v>-39</v>
      </c>
      <c r="Q160" s="4">
        <f t="shared" si="18"/>
        <v>-0.07917228969860549</v>
      </c>
      <c r="R160">
        <f ca="1">OFFSET(rapports!$A$1,$K160-1,3,1,1)</f>
        <v>11</v>
      </c>
      <c r="S160">
        <f ca="1">OFFSET(rapports!$A$1,$K160-1,4,1,1)</f>
        <v>41</v>
      </c>
      <c r="T160" s="4">
        <f t="shared" si="19"/>
        <v>0.07531022678647839</v>
      </c>
      <c r="U160">
        <f ca="1">OFFSET(rapports!$A$1,$K160-1,5,1,1)</f>
        <v>19</v>
      </c>
      <c r="V160">
        <f ca="1">OFFSET(rapports!$A$1,$K160-1,6,1,1)</f>
        <v>39</v>
      </c>
      <c r="W160" s="4">
        <f t="shared" si="20"/>
        <v>0.13675213675213674</v>
      </c>
      <c r="X160">
        <f ca="1">OFFSET(rapports!$A$1,$K160-1,7,1,1)</f>
        <v>25</v>
      </c>
      <c r="Y160">
        <f ca="1">OFFSET(rapports!$A$1,$K160-1,8,1,1)</f>
        <v>33</v>
      </c>
      <c r="Z160" s="4">
        <f t="shared" si="21"/>
        <v>0.2126528442317916</v>
      </c>
      <c r="AA160">
        <f ca="1">OFFSET(rapports!$A$1,$K160-1,9,1,1)</f>
        <v>30</v>
      </c>
      <c r="AB160">
        <f ca="1">OFFSET(rapports!$A$1,$K160-1,10,1,1)</f>
        <v>29</v>
      </c>
      <c r="AC160" s="4">
        <f t="shared" si="22"/>
        <v>0.2903811252268602</v>
      </c>
      <c r="AD160">
        <f ca="1">IF($C160=5,OFFSET(rapports!$A$1,$K160-1,11,1,1),"--")</f>
        <v>34</v>
      </c>
      <c r="AE160">
        <f ca="1">IF($C160=5,OFFSET(rapports!$A$1,$K160-1,12,1,1),"--")</f>
        <v>27</v>
      </c>
      <c r="AF160" s="4">
        <f t="shared" si="23"/>
        <v>0.3534762833008447</v>
      </c>
    </row>
    <row r="161" spans="1:32" ht="12.75">
      <c r="A161" t="s">
        <v>213</v>
      </c>
      <c r="C161">
        <v>5</v>
      </c>
      <c r="D161">
        <v>8</v>
      </c>
      <c r="E161">
        <f ca="1">OFFSET(Différentiels!$A$1,$D161+4,1,1,1)</f>
        <v>15</v>
      </c>
      <c r="F161">
        <f ca="1">OFFSET(Différentiels!$A$1,$D161+4,2,1,1)</f>
        <v>61</v>
      </c>
      <c r="G161">
        <v>1</v>
      </c>
      <c r="H161" s="58">
        <f ca="1">OFFSET(Tachy!$A$1,$G161+4,1,1,1)</f>
        <v>21</v>
      </c>
      <c r="I161" s="58">
        <f ca="1">OFFSET(Tachy!$A$1,$G161+4,2,1,1)</f>
        <v>19</v>
      </c>
      <c r="K161">
        <v>32</v>
      </c>
      <c r="N161" t="str">
        <f ca="1">OFFSET(rapports!$A$1,$K161-1,0,1,1)</f>
        <v>JB3D</v>
      </c>
      <c r="O161">
        <f ca="1">OFFSET(rapports!$A$1,$K161-1,1,1,1)</f>
        <v>11</v>
      </c>
      <c r="P161">
        <f ca="1">OFFSET(rapports!$A$1,$K161-1,2,1,1)</f>
        <v>-39</v>
      </c>
      <c r="Q161" s="4">
        <f t="shared" si="18"/>
        <v>-0.06935687263556116</v>
      </c>
      <c r="R161">
        <f ca="1">OFFSET(rapports!$A$1,$K161-1,3,1,1)</f>
        <v>11</v>
      </c>
      <c r="S161">
        <f ca="1">OFFSET(rapports!$A$1,$K161-1,4,1,1)</f>
        <v>41</v>
      </c>
      <c r="T161" s="4">
        <f t="shared" si="19"/>
        <v>0.06597361055577769</v>
      </c>
      <c r="U161">
        <f ca="1">OFFSET(rapports!$A$1,$K161-1,5,1,1)</f>
        <v>22</v>
      </c>
      <c r="V161">
        <f ca="1">OFFSET(rapports!$A$1,$K161-1,6,1,1)</f>
        <v>41</v>
      </c>
      <c r="W161" s="4">
        <f t="shared" si="20"/>
        <v>0.13194722111155538</v>
      </c>
      <c r="X161">
        <f ca="1">OFFSET(rapports!$A$1,$K161-1,7,1,1)</f>
        <v>38</v>
      </c>
      <c r="Y161">
        <f ca="1">OFFSET(rapports!$A$1,$K161-1,8,1,1)</f>
        <v>37</v>
      </c>
      <c r="Z161" s="4">
        <f t="shared" si="21"/>
        <v>0.25254762959680993</v>
      </c>
      <c r="AA161">
        <f ca="1">OFFSET(rapports!$A$1,$K161-1,9,1,1)</f>
        <v>30</v>
      </c>
      <c r="AB161">
        <f ca="1">OFFSET(rapports!$A$1,$K161-1,10,1,1)</f>
        <v>29</v>
      </c>
      <c r="AC161" s="4">
        <f t="shared" si="22"/>
        <v>0.25438100621820237</v>
      </c>
      <c r="AD161">
        <f ca="1">IF($C161=5,OFFSET(rapports!$A$1,$K161-1,11,1,1),"--")</f>
        <v>41</v>
      </c>
      <c r="AE161">
        <f ca="1">IF($C161=5,OFFSET(rapports!$A$1,$K161-1,12,1,1),"--")</f>
        <v>31</v>
      </c>
      <c r="AF161" s="4">
        <f t="shared" si="23"/>
        <v>0.3252247488101534</v>
      </c>
    </row>
    <row r="162" spans="1:32" ht="12.75">
      <c r="A162" t="s">
        <v>214</v>
      </c>
      <c r="C162">
        <v>5</v>
      </c>
      <c r="D162">
        <v>4</v>
      </c>
      <c r="E162">
        <f ca="1">OFFSET(Différentiels!$A$1,$D162+4,1,1,1)</f>
        <v>16</v>
      </c>
      <c r="F162">
        <f ca="1">OFFSET(Différentiels!$A$1,$D162+4,2,1,1)</f>
        <v>57</v>
      </c>
      <c r="G162">
        <v>1</v>
      </c>
      <c r="H162" s="58">
        <f ca="1">OFFSET(Tachy!$A$1,$G162+4,1,1,1)</f>
        <v>21</v>
      </c>
      <c r="I162" s="58">
        <f ca="1">OFFSET(Tachy!$A$1,$G162+4,2,1,1)</f>
        <v>19</v>
      </c>
      <c r="K162">
        <v>31</v>
      </c>
      <c r="N162" t="str">
        <f ca="1">OFFSET(rapports!$A$1,$K162-1,0,1,1)</f>
        <v>JB3C</v>
      </c>
      <c r="O162">
        <f ca="1">OFFSET(rapports!$A$1,$K162-1,1,1,1)</f>
        <v>11</v>
      </c>
      <c r="P162">
        <f ca="1">OFFSET(rapports!$A$1,$K162-1,2,1,1)</f>
        <v>-39</v>
      </c>
      <c r="Q162" s="4">
        <f t="shared" si="18"/>
        <v>-0.07917228969860549</v>
      </c>
      <c r="R162">
        <f ca="1">OFFSET(rapports!$A$1,$K162-1,3,1,1)</f>
        <v>11</v>
      </c>
      <c r="S162">
        <f ca="1">OFFSET(rapports!$A$1,$K162-1,4,1,1)</f>
        <v>41</v>
      </c>
      <c r="T162" s="4">
        <f t="shared" si="19"/>
        <v>0.07531022678647839</v>
      </c>
      <c r="U162">
        <f ca="1">OFFSET(rapports!$A$1,$K162-1,5,1,1)</f>
        <v>21</v>
      </c>
      <c r="V162">
        <f ca="1">OFFSET(rapports!$A$1,$K162-1,6,1,1)</f>
        <v>43</v>
      </c>
      <c r="W162" s="4">
        <f t="shared" si="20"/>
        <v>0.13708690330477355</v>
      </c>
      <c r="X162">
        <f ca="1">OFFSET(rapports!$A$1,$K162-1,7,1,1)</f>
        <v>28</v>
      </c>
      <c r="Y162">
        <f ca="1">OFFSET(rapports!$A$1,$K162-1,8,1,1)</f>
        <v>37</v>
      </c>
      <c r="Z162" s="4">
        <f t="shared" si="21"/>
        <v>0.2124229492650545</v>
      </c>
      <c r="AA162">
        <f ca="1">OFFSET(rapports!$A$1,$K162-1,9,1,1)</f>
        <v>30</v>
      </c>
      <c r="AB162">
        <f ca="1">OFFSET(rapports!$A$1,$K162-1,10,1,1)</f>
        <v>29</v>
      </c>
      <c r="AC162" s="4">
        <f t="shared" si="22"/>
        <v>0.2903811252268602</v>
      </c>
      <c r="AD162">
        <f ca="1">IF($C162=5,OFFSET(rapports!$A$1,$K162-1,11,1,1),"--")</f>
        <v>39</v>
      </c>
      <c r="AE162">
        <f ca="1">IF($C162=5,OFFSET(rapports!$A$1,$K162-1,12,1,1),"--")</f>
        <v>31</v>
      </c>
      <c r="AF162" s="4">
        <f t="shared" si="23"/>
        <v>0.3531409168081494</v>
      </c>
    </row>
    <row r="163" spans="1:32" ht="12.75">
      <c r="A163" t="s">
        <v>215</v>
      </c>
      <c r="C163">
        <v>5</v>
      </c>
      <c r="D163">
        <v>8</v>
      </c>
      <c r="E163">
        <f ca="1">OFFSET(Différentiels!$A$1,$D163+4,1,1,1)</f>
        <v>15</v>
      </c>
      <c r="F163">
        <f ca="1">OFFSET(Différentiels!$A$1,$D163+4,2,1,1)</f>
        <v>61</v>
      </c>
      <c r="G163">
        <v>1</v>
      </c>
      <c r="H163" s="58">
        <f ca="1">OFFSET(Tachy!$A$1,$G163+4,1,1,1)</f>
        <v>21</v>
      </c>
      <c r="I163" s="58">
        <f ca="1">OFFSET(Tachy!$A$1,$G163+4,2,1,1)</f>
        <v>19</v>
      </c>
      <c r="K163">
        <v>31</v>
      </c>
      <c r="N163" t="str">
        <f ca="1">OFFSET(rapports!$A$1,$K163-1,0,1,1)</f>
        <v>JB3C</v>
      </c>
      <c r="O163">
        <f ca="1">OFFSET(rapports!$A$1,$K163-1,1,1,1)</f>
        <v>11</v>
      </c>
      <c r="P163">
        <f ca="1">OFFSET(rapports!$A$1,$K163-1,2,1,1)</f>
        <v>-39</v>
      </c>
      <c r="Q163" s="4">
        <f t="shared" si="18"/>
        <v>-0.06935687263556116</v>
      </c>
      <c r="R163">
        <f ca="1">OFFSET(rapports!$A$1,$K163-1,3,1,1)</f>
        <v>11</v>
      </c>
      <c r="S163">
        <f ca="1">OFFSET(rapports!$A$1,$K163-1,4,1,1)</f>
        <v>41</v>
      </c>
      <c r="T163" s="4">
        <f t="shared" si="19"/>
        <v>0.06597361055577769</v>
      </c>
      <c r="U163">
        <f ca="1">OFFSET(rapports!$A$1,$K163-1,5,1,1)</f>
        <v>21</v>
      </c>
      <c r="V163">
        <f ca="1">OFFSET(rapports!$A$1,$K163-1,6,1,1)</f>
        <v>43</v>
      </c>
      <c r="W163" s="4">
        <f t="shared" si="20"/>
        <v>0.12009149828440716</v>
      </c>
      <c r="X163">
        <f ca="1">OFFSET(rapports!$A$1,$K163-1,7,1,1)</f>
        <v>28</v>
      </c>
      <c r="Y163">
        <f ca="1">OFFSET(rapports!$A$1,$K163-1,8,1,1)</f>
        <v>37</v>
      </c>
      <c r="Z163" s="4">
        <f t="shared" si="21"/>
        <v>0.18608772707133361</v>
      </c>
      <c r="AA163">
        <f ca="1">OFFSET(rapports!$A$1,$K163-1,9,1,1)</f>
        <v>30</v>
      </c>
      <c r="AB163">
        <f ca="1">OFFSET(rapports!$A$1,$K163-1,10,1,1)</f>
        <v>29</v>
      </c>
      <c r="AC163" s="4">
        <f t="shared" si="22"/>
        <v>0.25438100621820237</v>
      </c>
      <c r="AD163">
        <f ca="1">IF($C163=5,OFFSET(rapports!$A$1,$K163-1,11,1,1),"--")</f>
        <v>39</v>
      </c>
      <c r="AE163">
        <f ca="1">IF($C163=5,OFFSET(rapports!$A$1,$K163-1,12,1,1),"--")</f>
        <v>31</v>
      </c>
      <c r="AF163" s="4">
        <f t="shared" si="23"/>
        <v>0.3093601269169751</v>
      </c>
    </row>
    <row r="164" spans="1:32" ht="12.75">
      <c r="A164" t="s">
        <v>216</v>
      </c>
      <c r="C164">
        <v>5</v>
      </c>
      <c r="D164">
        <v>2</v>
      </c>
      <c r="E164">
        <f ca="1">OFFSET(Différentiels!$A$1,$D164+4,1,1,1)</f>
        <v>14</v>
      </c>
      <c r="F164">
        <f ca="1">OFFSET(Différentiels!$A$1,$D164+4,2,1,1)</f>
        <v>59</v>
      </c>
      <c r="G164">
        <v>1</v>
      </c>
      <c r="H164" s="58">
        <f ca="1">OFFSET(Tachy!$A$1,$G164+4,1,1,1)</f>
        <v>21</v>
      </c>
      <c r="I164" s="58">
        <f ca="1">OFFSET(Tachy!$A$1,$G164+4,2,1,1)</f>
        <v>19</v>
      </c>
      <c r="K164">
        <v>30</v>
      </c>
      <c r="N164" t="str">
        <f ca="1">OFFSET(rapports!$A$1,$K164-1,0,1,1)</f>
        <v>JB3B</v>
      </c>
      <c r="O164">
        <f ca="1">OFFSET(rapports!$A$1,$K164-1,1,1,1)</f>
        <v>11</v>
      </c>
      <c r="P164">
        <f ca="1">OFFSET(rapports!$A$1,$K164-1,2,1,1)</f>
        <v>-39</v>
      </c>
      <c r="Q164" s="4">
        <f t="shared" si="18"/>
        <v>-0.06692742285962626</v>
      </c>
      <c r="R164">
        <f ca="1">OFFSET(rapports!$A$1,$K164-1,3,1,1)</f>
        <v>11</v>
      </c>
      <c r="S164">
        <f ca="1">OFFSET(rapports!$A$1,$K164-1,4,1,1)</f>
        <v>34</v>
      </c>
      <c r="T164" s="4">
        <f t="shared" si="19"/>
        <v>0.07676969092721835</v>
      </c>
      <c r="U164">
        <f ca="1">OFFSET(rapports!$A$1,$K164-1,5,1,1)</f>
        <v>19</v>
      </c>
      <c r="V164">
        <f ca="1">OFFSET(rapports!$A$1,$K164-1,6,1,1)</f>
        <v>35</v>
      </c>
      <c r="W164" s="4">
        <f t="shared" si="20"/>
        <v>0.12881355932203392</v>
      </c>
      <c r="X164">
        <f ca="1">OFFSET(rapports!$A$1,$K164-1,7,1,1)</f>
        <v>25</v>
      </c>
      <c r="Y164">
        <f ca="1">OFFSET(rapports!$A$1,$K164-1,8,1,1)</f>
        <v>33</v>
      </c>
      <c r="Z164" s="4">
        <f t="shared" si="21"/>
        <v>0.17976373908577298</v>
      </c>
      <c r="AA164">
        <f ca="1">OFFSET(rapports!$A$1,$K164-1,9,1,1)</f>
        <v>30</v>
      </c>
      <c r="AB164">
        <f ca="1">OFFSET(rapports!$A$1,$K164-1,10,1,1)</f>
        <v>29</v>
      </c>
      <c r="AC164" s="4">
        <f t="shared" si="22"/>
        <v>0.24547048509643482</v>
      </c>
      <c r="AD164">
        <f ca="1">IF($C164=5,OFFSET(rapports!$A$1,$K164-1,11,1,1),"--")</f>
        <v>33</v>
      </c>
      <c r="AE164">
        <f ca="1">IF($C164=5,OFFSET(rapports!$A$1,$K164-1,12,1,1),"--")</f>
        <v>25</v>
      </c>
      <c r="AF164" s="4">
        <f t="shared" si="23"/>
        <v>0.31322033898305085</v>
      </c>
    </row>
    <row r="165" spans="1:32" ht="12.75">
      <c r="A165" t="s">
        <v>217</v>
      </c>
      <c r="C165">
        <v>5</v>
      </c>
      <c r="D165">
        <v>1</v>
      </c>
      <c r="E165">
        <f ca="1">OFFSET(Différentiels!$A$1,$D165+4,1,1,1)</f>
        <v>15</v>
      </c>
      <c r="F165">
        <f ca="1">OFFSET(Différentiels!$A$1,$D165+4,2,1,1)</f>
        <v>58</v>
      </c>
      <c r="G165">
        <v>1</v>
      </c>
      <c r="H165" s="58">
        <f ca="1">OFFSET(Tachy!$A$1,$G165+4,1,1,1)</f>
        <v>21</v>
      </c>
      <c r="I165" s="58">
        <f ca="1">OFFSET(Tachy!$A$1,$G165+4,2,1,1)</f>
        <v>19</v>
      </c>
      <c r="K165">
        <v>31</v>
      </c>
      <c r="N165" t="str">
        <f ca="1">OFFSET(rapports!$A$1,$K165-1,0,1,1)</f>
        <v>JB3C</v>
      </c>
      <c r="O165">
        <f ca="1">OFFSET(rapports!$A$1,$K165-1,1,1,1)</f>
        <v>11</v>
      </c>
      <c r="P165">
        <f ca="1">OFFSET(rapports!$A$1,$K165-1,2,1,1)</f>
        <v>-39</v>
      </c>
      <c r="Q165" s="4">
        <f t="shared" si="18"/>
        <v>-0.07294429708222812</v>
      </c>
      <c r="R165">
        <f ca="1">OFFSET(rapports!$A$1,$K165-1,3,1,1)</f>
        <v>11</v>
      </c>
      <c r="S165">
        <f ca="1">OFFSET(rapports!$A$1,$K165-1,4,1,1)</f>
        <v>41</v>
      </c>
      <c r="T165" s="4">
        <f t="shared" si="19"/>
        <v>0.06938603868797308</v>
      </c>
      <c r="U165">
        <f ca="1">OFFSET(rapports!$A$1,$K165-1,5,1,1)</f>
        <v>21</v>
      </c>
      <c r="V165">
        <f ca="1">OFFSET(rapports!$A$1,$K165-1,6,1,1)</f>
        <v>43</v>
      </c>
      <c r="W165" s="4">
        <f t="shared" si="20"/>
        <v>0.12630312750601444</v>
      </c>
      <c r="X165">
        <f ca="1">OFFSET(rapports!$A$1,$K165-1,7,1,1)</f>
        <v>28</v>
      </c>
      <c r="Y165">
        <f ca="1">OFFSET(rapports!$A$1,$K165-1,8,1,1)</f>
        <v>37</v>
      </c>
      <c r="Z165" s="4">
        <f t="shared" si="21"/>
        <v>0.195712954333644</v>
      </c>
      <c r="AA165">
        <f ca="1">OFFSET(rapports!$A$1,$K165-1,9,1,1)</f>
        <v>30</v>
      </c>
      <c r="AB165">
        <f ca="1">OFFSET(rapports!$A$1,$K165-1,10,1,1)</f>
        <v>29</v>
      </c>
      <c r="AC165" s="4">
        <f t="shared" si="22"/>
        <v>0.267538644470868</v>
      </c>
      <c r="AD165">
        <f ca="1">IF($C165=5,OFFSET(rapports!$A$1,$K165-1,11,1,1),"--")</f>
        <v>39</v>
      </c>
      <c r="AE165">
        <f ca="1">IF($C165=5,OFFSET(rapports!$A$1,$K165-1,12,1,1),"--")</f>
        <v>31</v>
      </c>
      <c r="AF165" s="4">
        <f t="shared" si="23"/>
        <v>0.3253615127919911</v>
      </c>
    </row>
    <row r="166" spans="1:32" ht="12.75">
      <c r="A166" t="s">
        <v>218</v>
      </c>
      <c r="C166">
        <v>5</v>
      </c>
      <c r="D166">
        <v>10</v>
      </c>
      <c r="E166">
        <f ca="1">OFFSET(Différentiels!$A$1,$D166+4,1,1,1)</f>
        <v>15</v>
      </c>
      <c r="F166">
        <f ca="1">OFFSET(Différentiels!$A$1,$D166+4,2,1,1)</f>
        <v>56</v>
      </c>
      <c r="G166">
        <v>4</v>
      </c>
      <c r="H166" s="58" t="str">
        <f ca="1">OFFSET(Tachy!$A$1,$G166+4,1,1,1)</f>
        <v>Tachy</v>
      </c>
      <c r="I166" s="58" t="str">
        <f ca="1">OFFSET(Tachy!$A$1,$G166+4,2,1,1)</f>
        <v>Elec</v>
      </c>
      <c r="K166">
        <v>30</v>
      </c>
      <c r="N166" t="str">
        <f ca="1">OFFSET(rapports!$A$1,$K166-1,0,1,1)</f>
        <v>JB3B</v>
      </c>
      <c r="O166">
        <f ca="1">OFFSET(rapports!$A$1,$K166-1,1,1,1)</f>
        <v>11</v>
      </c>
      <c r="P166">
        <f ca="1">OFFSET(rapports!$A$1,$K166-1,2,1,1)</f>
        <v>-39</v>
      </c>
      <c r="Q166" s="4">
        <f t="shared" si="18"/>
        <v>-0.07554945054945056</v>
      </c>
      <c r="R166">
        <f ca="1">OFFSET(rapports!$A$1,$K166-1,3,1,1)</f>
        <v>11</v>
      </c>
      <c r="S166">
        <f ca="1">OFFSET(rapports!$A$1,$K166-1,4,1,1)</f>
        <v>34</v>
      </c>
      <c r="T166" s="4">
        <f t="shared" si="19"/>
        <v>0.08665966386554623</v>
      </c>
      <c r="U166">
        <f ca="1">OFFSET(rapports!$A$1,$K166-1,5,1,1)</f>
        <v>19</v>
      </c>
      <c r="V166">
        <f ca="1">OFFSET(rapports!$A$1,$K166-1,6,1,1)</f>
        <v>35</v>
      </c>
      <c r="W166" s="4">
        <f t="shared" si="20"/>
        <v>0.14540816326530612</v>
      </c>
      <c r="X166">
        <f ca="1">OFFSET(rapports!$A$1,$K166-1,7,1,1)</f>
        <v>25</v>
      </c>
      <c r="Y166">
        <f ca="1">OFFSET(rapports!$A$1,$K166-1,8,1,1)</f>
        <v>33</v>
      </c>
      <c r="Z166" s="4">
        <f t="shared" si="21"/>
        <v>0.20292207792207792</v>
      </c>
      <c r="AA166">
        <f ca="1">OFFSET(rapports!$A$1,$K166-1,9,1,1)</f>
        <v>30</v>
      </c>
      <c r="AB166">
        <f ca="1">OFFSET(rapports!$A$1,$K166-1,10,1,1)</f>
        <v>29</v>
      </c>
      <c r="AC166" s="4">
        <f t="shared" si="22"/>
        <v>0.2770935960591133</v>
      </c>
      <c r="AD166">
        <f ca="1">IF($C166=5,OFFSET(rapports!$A$1,$K166-1,11,1,1),"--")</f>
        <v>33</v>
      </c>
      <c r="AE166">
        <f ca="1">IF($C166=5,OFFSET(rapports!$A$1,$K166-1,12,1,1),"--")</f>
        <v>25</v>
      </c>
      <c r="AF166" s="4">
        <f t="shared" si="23"/>
        <v>0.35357142857142854</v>
      </c>
    </row>
    <row r="167" spans="1:32" ht="12.75">
      <c r="A167" t="s">
        <v>219</v>
      </c>
      <c r="C167">
        <v>5</v>
      </c>
      <c r="D167">
        <v>1</v>
      </c>
      <c r="E167">
        <f ca="1">OFFSET(Différentiels!$A$1,$D167+4,1,1,1)</f>
        <v>15</v>
      </c>
      <c r="F167">
        <f ca="1">OFFSET(Différentiels!$A$1,$D167+4,2,1,1)</f>
        <v>58</v>
      </c>
      <c r="G167">
        <v>2</v>
      </c>
      <c r="H167" s="58">
        <f ca="1">OFFSET(Tachy!$A$1,$G167+4,1,1,1)</f>
        <v>21</v>
      </c>
      <c r="I167" s="58">
        <f ca="1">OFFSET(Tachy!$A$1,$G167+4,2,1,1)</f>
        <v>20</v>
      </c>
      <c r="K167">
        <v>33</v>
      </c>
      <c r="N167" t="str">
        <f ca="1">OFFSET(rapports!$A$1,$K167-1,0,1,1)</f>
        <v>JB3E</v>
      </c>
      <c r="O167">
        <f ca="1">OFFSET(rapports!$A$1,$K167-1,1,1,1)</f>
        <v>11</v>
      </c>
      <c r="P167">
        <f ca="1">OFFSET(rapports!$A$1,$K167-1,2,1,1)</f>
        <v>-39</v>
      </c>
      <c r="Q167" s="4">
        <f t="shared" si="18"/>
        <v>-0.07294429708222812</v>
      </c>
      <c r="R167">
        <f ca="1">OFFSET(rapports!$A$1,$K167-1,3,1,1)</f>
        <v>11</v>
      </c>
      <c r="S167">
        <f ca="1">OFFSET(rapports!$A$1,$K167-1,4,1,1)</f>
        <v>34</v>
      </c>
      <c r="T167" s="4">
        <f t="shared" si="19"/>
        <v>0.08367139959432048</v>
      </c>
      <c r="U167">
        <f ca="1">OFFSET(rapports!$A$1,$K167-1,5,1,1)</f>
        <v>22</v>
      </c>
      <c r="V167">
        <f ca="1">OFFSET(rapports!$A$1,$K167-1,6,1,1)</f>
        <v>41</v>
      </c>
      <c r="W167" s="4">
        <f t="shared" si="20"/>
        <v>0.13877207737594616</v>
      </c>
      <c r="X167">
        <f ca="1">OFFSET(rapports!$A$1,$K167-1,7,1,1)</f>
        <v>28</v>
      </c>
      <c r="Y167">
        <f ca="1">OFFSET(rapports!$A$1,$K167-1,8,1,1)</f>
        <v>37</v>
      </c>
      <c r="Z167" s="4">
        <f t="shared" si="21"/>
        <v>0.195712954333644</v>
      </c>
      <c r="AA167">
        <f ca="1">OFFSET(rapports!$A$1,$K167-1,9,1,1)</f>
        <v>30</v>
      </c>
      <c r="AB167">
        <f ca="1">OFFSET(rapports!$A$1,$K167-1,10,1,1)</f>
        <v>29</v>
      </c>
      <c r="AC167" s="4">
        <f t="shared" si="22"/>
        <v>0.267538644470868</v>
      </c>
      <c r="AD167">
        <f ca="1">IF($C167=5,OFFSET(rapports!$A$1,$K167-1,11,1,1),"--")</f>
        <v>41</v>
      </c>
      <c r="AE167">
        <f ca="1">IF($C167=5,OFFSET(rapports!$A$1,$K167-1,12,1,1),"--")</f>
        <v>31</v>
      </c>
      <c r="AF167" s="4">
        <f t="shared" si="23"/>
        <v>0.3420467185761958</v>
      </c>
    </row>
    <row r="168" spans="1:32" ht="12.75">
      <c r="A168" t="s">
        <v>220</v>
      </c>
      <c r="C168">
        <v>5</v>
      </c>
      <c r="D168">
        <v>4</v>
      </c>
      <c r="E168">
        <f ca="1">OFFSET(Différentiels!$A$1,$D168+4,1,1,1)</f>
        <v>16</v>
      </c>
      <c r="F168">
        <f ca="1">OFFSET(Différentiels!$A$1,$D168+4,2,1,1)</f>
        <v>57</v>
      </c>
      <c r="G168">
        <v>2</v>
      </c>
      <c r="H168" s="58">
        <f ca="1">OFFSET(Tachy!$A$1,$G168+4,1,1,1)</f>
        <v>21</v>
      </c>
      <c r="I168" s="58">
        <f ca="1">OFFSET(Tachy!$A$1,$G168+4,2,1,1)</f>
        <v>20</v>
      </c>
      <c r="K168">
        <v>31</v>
      </c>
      <c r="N168" t="str">
        <f ca="1">OFFSET(rapports!$A$1,$K168-1,0,1,1)</f>
        <v>JB3C</v>
      </c>
      <c r="O168">
        <f ca="1">OFFSET(rapports!$A$1,$K168-1,1,1,1)</f>
        <v>11</v>
      </c>
      <c r="P168">
        <f ca="1">OFFSET(rapports!$A$1,$K168-1,2,1,1)</f>
        <v>-39</v>
      </c>
      <c r="Q168" s="4">
        <f t="shared" si="18"/>
        <v>-0.07917228969860549</v>
      </c>
      <c r="R168">
        <f ca="1">OFFSET(rapports!$A$1,$K168-1,3,1,1)</f>
        <v>11</v>
      </c>
      <c r="S168">
        <f ca="1">OFFSET(rapports!$A$1,$K168-1,4,1,1)</f>
        <v>41</v>
      </c>
      <c r="T168" s="4">
        <f t="shared" si="19"/>
        <v>0.07531022678647839</v>
      </c>
      <c r="U168">
        <f ca="1">OFFSET(rapports!$A$1,$K168-1,5,1,1)</f>
        <v>21</v>
      </c>
      <c r="V168">
        <f ca="1">OFFSET(rapports!$A$1,$K168-1,6,1,1)</f>
        <v>43</v>
      </c>
      <c r="W168" s="4">
        <f t="shared" si="20"/>
        <v>0.13708690330477355</v>
      </c>
      <c r="X168">
        <f ca="1">OFFSET(rapports!$A$1,$K168-1,7,1,1)</f>
        <v>28</v>
      </c>
      <c r="Y168">
        <f ca="1">OFFSET(rapports!$A$1,$K168-1,8,1,1)</f>
        <v>37</v>
      </c>
      <c r="Z168" s="4">
        <f t="shared" si="21"/>
        <v>0.2124229492650545</v>
      </c>
      <c r="AA168">
        <f ca="1">OFFSET(rapports!$A$1,$K168-1,9,1,1)</f>
        <v>30</v>
      </c>
      <c r="AB168">
        <f ca="1">OFFSET(rapports!$A$1,$K168-1,10,1,1)</f>
        <v>29</v>
      </c>
      <c r="AC168" s="4">
        <f t="shared" si="22"/>
        <v>0.2903811252268602</v>
      </c>
      <c r="AD168">
        <f ca="1">IF($C168=5,OFFSET(rapports!$A$1,$K168-1,11,1,1),"--")</f>
        <v>39</v>
      </c>
      <c r="AE168">
        <f ca="1">IF($C168=5,OFFSET(rapports!$A$1,$K168-1,12,1,1),"--")</f>
        <v>31</v>
      </c>
      <c r="AF168" s="4">
        <f t="shared" si="23"/>
        <v>0.3531409168081494</v>
      </c>
    </row>
    <row r="169" spans="1:32" ht="12.75">
      <c r="A169" t="s">
        <v>221</v>
      </c>
      <c r="C169">
        <v>5</v>
      </c>
      <c r="D169">
        <v>4</v>
      </c>
      <c r="E169">
        <f ca="1">OFFSET(Différentiels!$A$1,$D169+4,1,1,1)</f>
        <v>16</v>
      </c>
      <c r="F169">
        <f ca="1">OFFSET(Différentiels!$A$1,$D169+4,2,1,1)</f>
        <v>57</v>
      </c>
      <c r="G169">
        <v>2</v>
      </c>
      <c r="H169" s="58">
        <f ca="1">OFFSET(Tachy!$A$1,$G169+4,1,1,1)</f>
        <v>21</v>
      </c>
      <c r="I169" s="58">
        <f ca="1">OFFSET(Tachy!$A$1,$G169+4,2,1,1)</f>
        <v>20</v>
      </c>
      <c r="K169">
        <v>33</v>
      </c>
      <c r="N169" t="str">
        <f ca="1">OFFSET(rapports!$A$1,$K169-1,0,1,1)</f>
        <v>JB3E</v>
      </c>
      <c r="O169">
        <f ca="1">OFFSET(rapports!$A$1,$K169-1,1,1,1)</f>
        <v>11</v>
      </c>
      <c r="P169">
        <f ca="1">OFFSET(rapports!$A$1,$K169-1,2,1,1)</f>
        <v>-39</v>
      </c>
      <c r="Q169" s="4">
        <f t="shared" si="18"/>
        <v>-0.07917228969860549</v>
      </c>
      <c r="R169">
        <f ca="1">OFFSET(rapports!$A$1,$K169-1,3,1,1)</f>
        <v>11</v>
      </c>
      <c r="S169">
        <f ca="1">OFFSET(rapports!$A$1,$K169-1,4,1,1)</f>
        <v>34</v>
      </c>
      <c r="T169" s="4">
        <f t="shared" si="19"/>
        <v>0.09081527347781217</v>
      </c>
      <c r="U169">
        <f ca="1">OFFSET(rapports!$A$1,$K169-1,5,1,1)</f>
        <v>22</v>
      </c>
      <c r="V169">
        <f ca="1">OFFSET(rapports!$A$1,$K169-1,6,1,1)</f>
        <v>41</v>
      </c>
      <c r="W169" s="4">
        <f t="shared" si="20"/>
        <v>0.15062045357295678</v>
      </c>
      <c r="X169">
        <f ca="1">OFFSET(rapports!$A$1,$K169-1,7,1,1)</f>
        <v>28</v>
      </c>
      <c r="Y169">
        <f ca="1">OFFSET(rapports!$A$1,$K169-1,8,1,1)</f>
        <v>37</v>
      </c>
      <c r="Z169" s="4">
        <f t="shared" si="21"/>
        <v>0.2124229492650545</v>
      </c>
      <c r="AA169">
        <f ca="1">OFFSET(rapports!$A$1,$K169-1,9,1,1)</f>
        <v>30</v>
      </c>
      <c r="AB169">
        <f ca="1">OFFSET(rapports!$A$1,$K169-1,10,1,1)</f>
        <v>29</v>
      </c>
      <c r="AC169" s="4">
        <f t="shared" si="22"/>
        <v>0.2903811252268602</v>
      </c>
      <c r="AD169">
        <f ca="1">IF($C169=5,OFFSET(rapports!$A$1,$K169-1,11,1,1),"--")</f>
        <v>41</v>
      </c>
      <c r="AE169">
        <f ca="1">IF($C169=5,OFFSET(rapports!$A$1,$K169-1,12,1,1),"--")</f>
        <v>31</v>
      </c>
      <c r="AF169" s="4">
        <f t="shared" si="23"/>
        <v>0.37125070741369554</v>
      </c>
    </row>
    <row r="170" spans="1:32" ht="12.75">
      <c r="A170" t="s">
        <v>222</v>
      </c>
      <c r="C170">
        <v>5</v>
      </c>
      <c r="D170">
        <v>8</v>
      </c>
      <c r="E170">
        <f ca="1">OFFSET(Différentiels!$A$1,$D170+4,1,1,1)</f>
        <v>15</v>
      </c>
      <c r="F170">
        <f ca="1">OFFSET(Différentiels!$A$1,$D170+4,2,1,1)</f>
        <v>61</v>
      </c>
      <c r="G170">
        <v>4</v>
      </c>
      <c r="H170" s="58" t="str">
        <f ca="1">OFFSET(Tachy!$A$1,$G170+4,1,1,1)</f>
        <v>Tachy</v>
      </c>
      <c r="I170" s="58" t="str">
        <f ca="1">OFFSET(Tachy!$A$1,$G170+4,2,1,1)</f>
        <v>Elec</v>
      </c>
      <c r="K170">
        <v>30</v>
      </c>
      <c r="N170" t="str">
        <f ca="1">OFFSET(rapports!$A$1,$K170-1,0,1,1)</f>
        <v>JB3B</v>
      </c>
      <c r="O170">
        <f ca="1">OFFSET(rapports!$A$1,$K170-1,1,1,1)</f>
        <v>11</v>
      </c>
      <c r="P170">
        <f ca="1">OFFSET(rapports!$A$1,$K170-1,2,1,1)</f>
        <v>-39</v>
      </c>
      <c r="Q170" s="4">
        <f t="shared" si="18"/>
        <v>-0.06935687263556116</v>
      </c>
      <c r="R170">
        <f ca="1">OFFSET(rapports!$A$1,$K170-1,3,1,1)</f>
        <v>11</v>
      </c>
      <c r="S170">
        <f ca="1">OFFSET(rapports!$A$1,$K170-1,4,1,1)</f>
        <v>34</v>
      </c>
      <c r="T170" s="4">
        <f t="shared" si="19"/>
        <v>0.07955641272902604</v>
      </c>
      <c r="U170">
        <f ca="1">OFFSET(rapports!$A$1,$K170-1,5,1,1)</f>
        <v>19</v>
      </c>
      <c r="V170">
        <f ca="1">OFFSET(rapports!$A$1,$K170-1,6,1,1)</f>
        <v>35</v>
      </c>
      <c r="W170" s="4">
        <f t="shared" si="20"/>
        <v>0.1334894613583138</v>
      </c>
      <c r="X170">
        <f ca="1">OFFSET(rapports!$A$1,$K170-1,7,1,1)</f>
        <v>25</v>
      </c>
      <c r="Y170">
        <f ca="1">OFFSET(rapports!$A$1,$K170-1,8,1,1)</f>
        <v>33</v>
      </c>
      <c r="Z170" s="4">
        <f t="shared" si="21"/>
        <v>0.18628912071535023</v>
      </c>
      <c r="AA170">
        <f ca="1">OFFSET(rapports!$A$1,$K170-1,9,1,1)</f>
        <v>30</v>
      </c>
      <c r="AB170">
        <f ca="1">OFFSET(rapports!$A$1,$K170-1,10,1,1)</f>
        <v>29</v>
      </c>
      <c r="AC170" s="4">
        <f t="shared" si="22"/>
        <v>0.25438100621820237</v>
      </c>
      <c r="AD170">
        <f ca="1">IF($C170=5,OFFSET(rapports!$A$1,$K170-1,11,1,1),"--")</f>
        <v>33</v>
      </c>
      <c r="AE170">
        <f ca="1">IF($C170=5,OFFSET(rapports!$A$1,$K170-1,12,1,1),"--")</f>
        <v>25</v>
      </c>
      <c r="AF170" s="4">
        <f t="shared" si="23"/>
        <v>0.32459016393442625</v>
      </c>
    </row>
    <row r="171" spans="1:32" ht="12.75">
      <c r="A171" t="s">
        <v>223</v>
      </c>
      <c r="C171">
        <v>5</v>
      </c>
      <c r="D171">
        <v>2</v>
      </c>
      <c r="E171">
        <f ca="1">OFFSET(Différentiels!$A$1,$D171+4,1,1,1)</f>
        <v>14</v>
      </c>
      <c r="F171">
        <f ca="1">OFFSET(Différentiels!$A$1,$D171+4,2,1,1)</f>
        <v>59</v>
      </c>
      <c r="G171">
        <v>1</v>
      </c>
      <c r="H171" s="58">
        <f ca="1">OFFSET(Tachy!$A$1,$G171+4,1,1,1)</f>
        <v>21</v>
      </c>
      <c r="I171" s="58">
        <f ca="1">OFFSET(Tachy!$A$1,$G171+4,2,1,1)</f>
        <v>19</v>
      </c>
      <c r="K171">
        <v>33</v>
      </c>
      <c r="N171" t="str">
        <f ca="1">OFFSET(rapports!$A$1,$K171-1,0,1,1)</f>
        <v>JB3E</v>
      </c>
      <c r="O171">
        <f ca="1">OFFSET(rapports!$A$1,$K171-1,1,1,1)</f>
        <v>11</v>
      </c>
      <c r="P171">
        <f ca="1">OFFSET(rapports!$A$1,$K171-1,2,1,1)</f>
        <v>-39</v>
      </c>
      <c r="Q171" s="4">
        <f t="shared" si="18"/>
        <v>-0.06692742285962626</v>
      </c>
      <c r="R171">
        <f ca="1">OFFSET(rapports!$A$1,$K171-1,3,1,1)</f>
        <v>11</v>
      </c>
      <c r="S171">
        <f ca="1">OFFSET(rapports!$A$1,$K171-1,4,1,1)</f>
        <v>34</v>
      </c>
      <c r="T171" s="4">
        <f t="shared" si="19"/>
        <v>0.07676969092721835</v>
      </c>
      <c r="U171">
        <f ca="1">OFFSET(rapports!$A$1,$K171-1,5,1,1)</f>
        <v>22</v>
      </c>
      <c r="V171">
        <f ca="1">OFFSET(rapports!$A$1,$K171-1,6,1,1)</f>
        <v>41</v>
      </c>
      <c r="W171" s="4">
        <f t="shared" si="20"/>
        <v>0.1273253410500207</v>
      </c>
      <c r="X171">
        <f ca="1">OFFSET(rapports!$A$1,$K171-1,7,1,1)</f>
        <v>28</v>
      </c>
      <c r="Y171">
        <f ca="1">OFFSET(rapports!$A$1,$K171-1,8,1,1)</f>
        <v>37</v>
      </c>
      <c r="Z171" s="4">
        <f t="shared" si="21"/>
        <v>0.17956939990838297</v>
      </c>
      <c r="AA171">
        <f ca="1">OFFSET(rapports!$A$1,$K171-1,9,1,1)</f>
        <v>30</v>
      </c>
      <c r="AB171">
        <f ca="1">OFFSET(rapports!$A$1,$K171-1,10,1,1)</f>
        <v>29</v>
      </c>
      <c r="AC171" s="4">
        <f t="shared" si="22"/>
        <v>0.24547048509643482</v>
      </c>
      <c r="AD171">
        <f ca="1">IF($C171=5,OFFSET(rapports!$A$1,$K171-1,11,1,1),"--")</f>
        <v>41</v>
      </c>
      <c r="AE171">
        <f ca="1">IF($C171=5,OFFSET(rapports!$A$1,$K171-1,12,1,1),"--")</f>
        <v>31</v>
      </c>
      <c r="AF171" s="4">
        <f t="shared" si="23"/>
        <v>0.3138326954620011</v>
      </c>
    </row>
    <row r="172" spans="1:32" ht="12.75">
      <c r="A172" t="s">
        <v>224</v>
      </c>
      <c r="C172">
        <v>5</v>
      </c>
      <c r="D172">
        <v>8</v>
      </c>
      <c r="E172">
        <f ca="1">OFFSET(Différentiels!$A$1,$D172+4,1,1,1)</f>
        <v>15</v>
      </c>
      <c r="F172">
        <f ca="1">OFFSET(Différentiels!$A$1,$D172+4,2,1,1)</f>
        <v>61</v>
      </c>
      <c r="G172">
        <v>1</v>
      </c>
      <c r="H172" s="58">
        <f ca="1">OFFSET(Tachy!$A$1,$G172+4,1,1,1)</f>
        <v>21</v>
      </c>
      <c r="I172" s="58">
        <f ca="1">OFFSET(Tachy!$A$1,$G172+4,2,1,1)</f>
        <v>19</v>
      </c>
      <c r="K172">
        <v>31</v>
      </c>
      <c r="N172" t="str">
        <f ca="1">OFFSET(rapports!$A$1,$K172-1,0,1,1)</f>
        <v>JB3C</v>
      </c>
      <c r="O172">
        <f ca="1">OFFSET(rapports!$A$1,$K172-1,1,1,1)</f>
        <v>11</v>
      </c>
      <c r="P172">
        <f ca="1">OFFSET(rapports!$A$1,$K172-1,2,1,1)</f>
        <v>-39</v>
      </c>
      <c r="Q172" s="4">
        <f t="shared" si="18"/>
        <v>-0.06935687263556116</v>
      </c>
      <c r="R172">
        <f ca="1">OFFSET(rapports!$A$1,$K172-1,3,1,1)</f>
        <v>11</v>
      </c>
      <c r="S172">
        <f ca="1">OFFSET(rapports!$A$1,$K172-1,4,1,1)</f>
        <v>41</v>
      </c>
      <c r="T172" s="4">
        <f t="shared" si="19"/>
        <v>0.06597361055577769</v>
      </c>
      <c r="U172">
        <f ca="1">OFFSET(rapports!$A$1,$K172-1,5,1,1)</f>
        <v>21</v>
      </c>
      <c r="V172">
        <f ca="1">OFFSET(rapports!$A$1,$K172-1,6,1,1)</f>
        <v>43</v>
      </c>
      <c r="W172" s="4">
        <f t="shared" si="20"/>
        <v>0.12009149828440716</v>
      </c>
      <c r="X172">
        <f ca="1">OFFSET(rapports!$A$1,$K172-1,7,1,1)</f>
        <v>28</v>
      </c>
      <c r="Y172">
        <f ca="1">OFFSET(rapports!$A$1,$K172-1,8,1,1)</f>
        <v>37</v>
      </c>
      <c r="Z172" s="4">
        <f t="shared" si="21"/>
        <v>0.18608772707133361</v>
      </c>
      <c r="AA172">
        <f ca="1">OFFSET(rapports!$A$1,$K172-1,9,1,1)</f>
        <v>30</v>
      </c>
      <c r="AB172">
        <f ca="1">OFFSET(rapports!$A$1,$K172-1,10,1,1)</f>
        <v>29</v>
      </c>
      <c r="AC172" s="4">
        <f t="shared" si="22"/>
        <v>0.25438100621820237</v>
      </c>
      <c r="AD172">
        <f ca="1">IF($C172=5,OFFSET(rapports!$A$1,$K172-1,11,1,1),"--")</f>
        <v>39</v>
      </c>
      <c r="AE172">
        <f ca="1">IF($C172=5,OFFSET(rapports!$A$1,$K172-1,12,1,1),"--")</f>
        <v>31</v>
      </c>
      <c r="AF172" s="4">
        <f t="shared" si="23"/>
        <v>0.3093601269169751</v>
      </c>
    </row>
    <row r="173" spans="1:32" ht="12.75">
      <c r="A173" t="s">
        <v>225</v>
      </c>
      <c r="C173">
        <v>5</v>
      </c>
      <c r="D173">
        <v>6</v>
      </c>
      <c r="E173">
        <f ca="1">OFFSET(Différentiels!$A$1,$D173+4,1,1,1)</f>
        <v>17</v>
      </c>
      <c r="F173">
        <f ca="1">OFFSET(Différentiels!$A$1,$D173+4,2,1,1)</f>
        <v>56</v>
      </c>
      <c r="G173">
        <v>2</v>
      </c>
      <c r="H173" s="58">
        <f ca="1">OFFSET(Tachy!$A$1,$G173+4,1,1,1)</f>
        <v>21</v>
      </c>
      <c r="I173" s="58">
        <f ca="1">OFFSET(Tachy!$A$1,$G173+4,2,1,1)</f>
        <v>20</v>
      </c>
      <c r="K173">
        <v>31</v>
      </c>
      <c r="N173" t="str">
        <f ca="1">OFFSET(rapports!$A$1,$K173-1,0,1,1)</f>
        <v>JB3C</v>
      </c>
      <c r="O173">
        <f ca="1">OFFSET(rapports!$A$1,$K173-1,1,1,1)</f>
        <v>11</v>
      </c>
      <c r="P173">
        <f ca="1">OFFSET(rapports!$A$1,$K173-1,2,1,1)</f>
        <v>-39</v>
      </c>
      <c r="Q173" s="4">
        <f t="shared" si="18"/>
        <v>-0.08562271062271062</v>
      </c>
      <c r="R173">
        <f ca="1">OFFSET(rapports!$A$1,$K173-1,3,1,1)</f>
        <v>11</v>
      </c>
      <c r="S173">
        <f ca="1">OFFSET(rapports!$A$1,$K173-1,4,1,1)</f>
        <v>41</v>
      </c>
      <c r="T173" s="4">
        <f t="shared" si="19"/>
        <v>0.08144599303135888</v>
      </c>
      <c r="U173">
        <f ca="1">OFFSET(rapports!$A$1,$K173-1,5,1,1)</f>
        <v>21</v>
      </c>
      <c r="V173">
        <f ca="1">OFFSET(rapports!$A$1,$K173-1,6,1,1)</f>
        <v>43</v>
      </c>
      <c r="W173" s="4">
        <f t="shared" si="20"/>
        <v>0.14825581395348839</v>
      </c>
      <c r="X173">
        <f ca="1">OFFSET(rapports!$A$1,$K173-1,7,1,1)</f>
        <v>28</v>
      </c>
      <c r="Y173">
        <f ca="1">OFFSET(rapports!$A$1,$K173-1,8,1,1)</f>
        <v>37</v>
      </c>
      <c r="Z173" s="4">
        <f t="shared" si="21"/>
        <v>0.22972972972972974</v>
      </c>
      <c r="AA173">
        <f ca="1">OFFSET(rapports!$A$1,$K173-1,9,1,1)</f>
        <v>30</v>
      </c>
      <c r="AB173">
        <f ca="1">OFFSET(rapports!$A$1,$K173-1,10,1,1)</f>
        <v>29</v>
      </c>
      <c r="AC173" s="4">
        <f t="shared" si="22"/>
        <v>0.3140394088669951</v>
      </c>
      <c r="AD173">
        <f ca="1">IF($C173=5,OFFSET(rapports!$A$1,$K173-1,11,1,1),"--")</f>
        <v>39</v>
      </c>
      <c r="AE173">
        <f ca="1">IF($C173=5,OFFSET(rapports!$A$1,$K173-1,12,1,1),"--")</f>
        <v>31</v>
      </c>
      <c r="AF173" s="4">
        <f t="shared" si="23"/>
        <v>0.38191244239631333</v>
      </c>
    </row>
    <row r="174" spans="1:32" ht="12.75">
      <c r="A174" t="s">
        <v>226</v>
      </c>
      <c r="C174">
        <v>5</v>
      </c>
      <c r="D174">
        <v>8</v>
      </c>
      <c r="E174">
        <f ca="1">OFFSET(Différentiels!$A$1,$D174+4,1,1,1)</f>
        <v>15</v>
      </c>
      <c r="F174">
        <f ca="1">OFFSET(Différentiels!$A$1,$D174+4,2,1,1)</f>
        <v>61</v>
      </c>
      <c r="G174">
        <v>1</v>
      </c>
      <c r="H174" s="58">
        <f ca="1">OFFSET(Tachy!$A$1,$G174+4,1,1,1)</f>
        <v>21</v>
      </c>
      <c r="I174" s="58">
        <f ca="1">OFFSET(Tachy!$A$1,$G174+4,2,1,1)</f>
        <v>19</v>
      </c>
      <c r="K174">
        <v>34</v>
      </c>
      <c r="N174" t="str">
        <f ca="1">OFFSET(rapports!$A$1,$K174-1,0,1,1)</f>
        <v>JB3F</v>
      </c>
      <c r="O174">
        <f ca="1">OFFSET(rapports!$A$1,$K174-1,1,1,1)</f>
        <v>11</v>
      </c>
      <c r="P174">
        <f ca="1">OFFSET(rapports!$A$1,$K174-1,2,1,1)</f>
        <v>-39</v>
      </c>
      <c r="Q174" s="4">
        <f t="shared" si="18"/>
        <v>-0.06935687263556116</v>
      </c>
      <c r="R174">
        <f ca="1">OFFSET(rapports!$A$1,$K174-1,3,1,1)</f>
        <v>11</v>
      </c>
      <c r="S174">
        <f ca="1">OFFSET(rapports!$A$1,$K174-1,4,1,1)</f>
        <v>34</v>
      </c>
      <c r="T174" s="4">
        <f t="shared" si="19"/>
        <v>0.07955641272902604</v>
      </c>
      <c r="U174">
        <f ca="1">OFFSET(rapports!$A$1,$K174-1,5,1,1)</f>
        <v>19</v>
      </c>
      <c r="V174">
        <f ca="1">OFFSET(rapports!$A$1,$K174-1,6,1,1)</f>
        <v>35</v>
      </c>
      <c r="W174" s="4">
        <f t="shared" si="20"/>
        <v>0.1334894613583138</v>
      </c>
      <c r="X174">
        <f ca="1">OFFSET(rapports!$A$1,$K174-1,7,1,1)</f>
        <v>25</v>
      </c>
      <c r="Y174">
        <f ca="1">OFFSET(rapports!$A$1,$K174-1,8,1,1)</f>
        <v>33</v>
      </c>
      <c r="Z174" s="4">
        <f t="shared" si="21"/>
        <v>0.18628912071535023</v>
      </c>
      <c r="AA174">
        <f ca="1">OFFSET(rapports!$A$1,$K174-1,9,1,1)</f>
        <v>30</v>
      </c>
      <c r="AB174">
        <f ca="1">OFFSET(rapports!$A$1,$K174-1,10,1,1)</f>
        <v>29</v>
      </c>
      <c r="AC174" s="4">
        <f t="shared" si="22"/>
        <v>0.25438100621820237</v>
      </c>
      <c r="AD174">
        <f ca="1">IF($C174=5,OFFSET(rapports!$A$1,$K174-1,11,1,1),"--")</f>
        <v>39</v>
      </c>
      <c r="AE174">
        <f ca="1">IF($C174=5,OFFSET(rapports!$A$1,$K174-1,12,1,1),"--")</f>
        <v>31</v>
      </c>
      <c r="AF174" s="4">
        <f t="shared" si="23"/>
        <v>0.3093601269169751</v>
      </c>
    </row>
    <row r="175" spans="1:32" ht="12.75">
      <c r="A175" t="s">
        <v>227</v>
      </c>
      <c r="C175">
        <v>5</v>
      </c>
      <c r="D175">
        <v>7</v>
      </c>
      <c r="E175">
        <f ca="1">OFFSET(Différentiels!$A$1,$D175+4,1,1,1)</f>
        <v>16</v>
      </c>
      <c r="F175">
        <f ca="1">OFFSET(Différentiels!$A$1,$D175+4,2,1,1)</f>
        <v>55</v>
      </c>
      <c r="G175">
        <v>2</v>
      </c>
      <c r="H175" s="58">
        <f ca="1">OFFSET(Tachy!$A$1,$G175+4,1,1,1)</f>
        <v>21</v>
      </c>
      <c r="I175" s="58">
        <f ca="1">OFFSET(Tachy!$A$1,$G175+4,2,1,1)</f>
        <v>20</v>
      </c>
      <c r="K175">
        <v>31</v>
      </c>
      <c r="N175" t="str">
        <f ca="1">OFFSET(rapports!$A$1,$K175-1,0,1,1)</f>
        <v>JB3C</v>
      </c>
      <c r="O175">
        <f ca="1">OFFSET(rapports!$A$1,$K175-1,1,1,1)</f>
        <v>11</v>
      </c>
      <c r="P175">
        <f ca="1">OFFSET(rapports!$A$1,$K175-1,2,1,1)</f>
        <v>-39</v>
      </c>
      <c r="Q175" s="4">
        <f t="shared" si="18"/>
        <v>-0.08205128205128205</v>
      </c>
      <c r="R175">
        <f ca="1">OFFSET(rapports!$A$1,$K175-1,3,1,1)</f>
        <v>11</v>
      </c>
      <c r="S175">
        <f ca="1">OFFSET(rapports!$A$1,$K175-1,4,1,1)</f>
        <v>41</v>
      </c>
      <c r="T175" s="4">
        <f t="shared" si="19"/>
        <v>0.07804878048780488</v>
      </c>
      <c r="U175">
        <f ca="1">OFFSET(rapports!$A$1,$K175-1,5,1,1)</f>
        <v>21</v>
      </c>
      <c r="V175">
        <f ca="1">OFFSET(rapports!$A$1,$K175-1,6,1,1)</f>
        <v>43</v>
      </c>
      <c r="W175" s="4">
        <f t="shared" si="20"/>
        <v>0.14207188160676534</v>
      </c>
      <c r="X175">
        <f ca="1">OFFSET(rapports!$A$1,$K175-1,7,1,1)</f>
        <v>28</v>
      </c>
      <c r="Y175">
        <f ca="1">OFFSET(rapports!$A$1,$K175-1,8,1,1)</f>
        <v>37</v>
      </c>
      <c r="Z175" s="4">
        <f t="shared" si="21"/>
        <v>0.22014742014742011</v>
      </c>
      <c r="AA175">
        <f ca="1">OFFSET(rapports!$A$1,$K175-1,9,1,1)</f>
        <v>30</v>
      </c>
      <c r="AB175">
        <f ca="1">OFFSET(rapports!$A$1,$K175-1,10,1,1)</f>
        <v>29</v>
      </c>
      <c r="AC175" s="4">
        <f t="shared" si="22"/>
        <v>0.3009404388714733</v>
      </c>
      <c r="AD175">
        <f ca="1">IF($C175=5,OFFSET(rapports!$A$1,$K175-1,11,1,1),"--")</f>
        <v>39</v>
      </c>
      <c r="AE175">
        <f ca="1">IF($C175=5,OFFSET(rapports!$A$1,$K175-1,12,1,1),"--")</f>
        <v>31</v>
      </c>
      <c r="AF175" s="4">
        <f t="shared" si="23"/>
        <v>0.3659824046920821</v>
      </c>
    </row>
    <row r="176" spans="1:32" ht="12.75">
      <c r="A176" t="s">
        <v>228</v>
      </c>
      <c r="C176">
        <v>5</v>
      </c>
      <c r="D176">
        <v>1</v>
      </c>
      <c r="E176">
        <f ca="1">OFFSET(Différentiels!$A$1,$D176+4,1,1,1)</f>
        <v>15</v>
      </c>
      <c r="F176">
        <f ca="1">OFFSET(Différentiels!$A$1,$D176+4,2,1,1)</f>
        <v>58</v>
      </c>
      <c r="G176">
        <v>2</v>
      </c>
      <c r="H176" s="58">
        <f ca="1">OFFSET(Tachy!$A$1,$G176+4,1,1,1)</f>
        <v>21</v>
      </c>
      <c r="I176" s="58">
        <f ca="1">OFFSET(Tachy!$A$1,$G176+4,2,1,1)</f>
        <v>20</v>
      </c>
      <c r="K176">
        <v>32</v>
      </c>
      <c r="N176" t="str">
        <f ca="1">OFFSET(rapports!$A$1,$K176-1,0,1,1)</f>
        <v>JB3D</v>
      </c>
      <c r="O176">
        <f ca="1">OFFSET(rapports!$A$1,$K176-1,1,1,1)</f>
        <v>11</v>
      </c>
      <c r="P176">
        <f ca="1">OFFSET(rapports!$A$1,$K176-1,2,1,1)</f>
        <v>-39</v>
      </c>
      <c r="Q176" s="4">
        <f t="shared" si="18"/>
        <v>-0.07294429708222812</v>
      </c>
      <c r="R176">
        <f ca="1">OFFSET(rapports!$A$1,$K176-1,3,1,1)</f>
        <v>11</v>
      </c>
      <c r="S176">
        <f ca="1">OFFSET(rapports!$A$1,$K176-1,4,1,1)</f>
        <v>41</v>
      </c>
      <c r="T176" s="4">
        <f t="shared" si="19"/>
        <v>0.06938603868797308</v>
      </c>
      <c r="U176">
        <f ca="1">OFFSET(rapports!$A$1,$K176-1,5,1,1)</f>
        <v>22</v>
      </c>
      <c r="V176">
        <f ca="1">OFFSET(rapports!$A$1,$K176-1,6,1,1)</f>
        <v>41</v>
      </c>
      <c r="W176" s="4">
        <f t="shared" si="20"/>
        <v>0.13877207737594616</v>
      </c>
      <c r="X176">
        <f ca="1">OFFSET(rapports!$A$1,$K176-1,7,1,1)</f>
        <v>38</v>
      </c>
      <c r="Y176">
        <f ca="1">OFFSET(rapports!$A$1,$K176-1,8,1,1)</f>
        <v>37</v>
      </c>
      <c r="Z176" s="4">
        <f t="shared" si="21"/>
        <v>0.2656104380242311</v>
      </c>
      <c r="AA176">
        <f ca="1">OFFSET(rapports!$A$1,$K176-1,9,1,1)</f>
        <v>30</v>
      </c>
      <c r="AB176">
        <f ca="1">OFFSET(rapports!$A$1,$K176-1,10,1,1)</f>
        <v>29</v>
      </c>
      <c r="AC176" s="4">
        <f t="shared" si="22"/>
        <v>0.267538644470868</v>
      </c>
      <c r="AD176">
        <f ca="1">IF($C176=5,OFFSET(rapports!$A$1,$K176-1,11,1,1),"--")</f>
        <v>41</v>
      </c>
      <c r="AE176">
        <f ca="1">IF($C176=5,OFFSET(rapports!$A$1,$K176-1,12,1,1),"--")</f>
        <v>31</v>
      </c>
      <c r="AF176" s="4">
        <f t="shared" si="23"/>
        <v>0.3420467185761958</v>
      </c>
    </row>
    <row r="177" spans="1:32" ht="12.75">
      <c r="A177" t="s">
        <v>229</v>
      </c>
      <c r="C177">
        <v>5</v>
      </c>
      <c r="D177">
        <v>7</v>
      </c>
      <c r="E177">
        <f ca="1">OFFSET(Différentiels!$A$1,$D177+4,1,1,1)</f>
        <v>16</v>
      </c>
      <c r="F177">
        <f ca="1">OFFSET(Différentiels!$A$1,$D177+4,2,1,1)</f>
        <v>55</v>
      </c>
      <c r="G177">
        <v>1</v>
      </c>
      <c r="H177" s="58">
        <f ca="1">OFFSET(Tachy!$A$1,$G177+4,1,1,1)</f>
        <v>21</v>
      </c>
      <c r="I177" s="58">
        <f ca="1">OFFSET(Tachy!$A$1,$G177+4,2,1,1)</f>
        <v>19</v>
      </c>
      <c r="K177">
        <v>31</v>
      </c>
      <c r="N177" t="str">
        <f ca="1">OFFSET(rapports!$A$1,$K177-1,0,1,1)</f>
        <v>JB3C</v>
      </c>
      <c r="O177">
        <f ca="1">OFFSET(rapports!$A$1,$K177-1,1,1,1)</f>
        <v>11</v>
      </c>
      <c r="P177">
        <f ca="1">OFFSET(rapports!$A$1,$K177-1,2,1,1)</f>
        <v>-39</v>
      </c>
      <c r="Q177" s="4">
        <f t="shared" si="18"/>
        <v>-0.08205128205128205</v>
      </c>
      <c r="R177">
        <f ca="1">OFFSET(rapports!$A$1,$K177-1,3,1,1)</f>
        <v>11</v>
      </c>
      <c r="S177">
        <f ca="1">OFFSET(rapports!$A$1,$K177-1,4,1,1)</f>
        <v>41</v>
      </c>
      <c r="T177" s="4">
        <f t="shared" si="19"/>
        <v>0.07804878048780488</v>
      </c>
      <c r="U177">
        <f ca="1">OFFSET(rapports!$A$1,$K177-1,5,1,1)</f>
        <v>21</v>
      </c>
      <c r="V177">
        <f ca="1">OFFSET(rapports!$A$1,$K177-1,6,1,1)</f>
        <v>43</v>
      </c>
      <c r="W177" s="4">
        <f t="shared" si="20"/>
        <v>0.14207188160676534</v>
      </c>
      <c r="X177">
        <f ca="1">OFFSET(rapports!$A$1,$K177-1,7,1,1)</f>
        <v>28</v>
      </c>
      <c r="Y177">
        <f ca="1">OFFSET(rapports!$A$1,$K177-1,8,1,1)</f>
        <v>37</v>
      </c>
      <c r="Z177" s="4">
        <f t="shared" si="21"/>
        <v>0.22014742014742011</v>
      </c>
      <c r="AA177">
        <f ca="1">OFFSET(rapports!$A$1,$K177-1,9,1,1)</f>
        <v>30</v>
      </c>
      <c r="AB177">
        <f ca="1">OFFSET(rapports!$A$1,$K177-1,10,1,1)</f>
        <v>29</v>
      </c>
      <c r="AC177" s="4">
        <f t="shared" si="22"/>
        <v>0.3009404388714733</v>
      </c>
      <c r="AD177">
        <f ca="1">IF($C177=5,OFFSET(rapports!$A$1,$K177-1,11,1,1),"--")</f>
        <v>39</v>
      </c>
      <c r="AE177">
        <f ca="1">IF($C177=5,OFFSET(rapports!$A$1,$K177-1,12,1,1),"--")</f>
        <v>31</v>
      </c>
      <c r="AF177" s="4">
        <f t="shared" si="23"/>
        <v>0.3659824046920821</v>
      </c>
    </row>
    <row r="178" spans="1:32" ht="12.75">
      <c r="A178" t="s">
        <v>230</v>
      </c>
      <c r="C178">
        <v>5</v>
      </c>
      <c r="D178">
        <v>2</v>
      </c>
      <c r="E178">
        <f ca="1">OFFSET(Différentiels!$A$1,$D178+4,1,1,1)</f>
        <v>14</v>
      </c>
      <c r="F178">
        <f ca="1">OFFSET(Différentiels!$A$1,$D178+4,2,1,1)</f>
        <v>59</v>
      </c>
      <c r="G178">
        <v>1</v>
      </c>
      <c r="H178" s="58">
        <f ca="1">OFFSET(Tachy!$A$1,$G178+4,1,1,1)</f>
        <v>21</v>
      </c>
      <c r="I178" s="58">
        <f ca="1">OFFSET(Tachy!$A$1,$G178+4,2,1,1)</f>
        <v>19</v>
      </c>
      <c r="K178">
        <v>34</v>
      </c>
      <c r="N178" t="str">
        <f ca="1">OFFSET(rapports!$A$1,$K178-1,0,1,1)</f>
        <v>JB3F</v>
      </c>
      <c r="O178">
        <f ca="1">OFFSET(rapports!$A$1,$K178-1,1,1,1)</f>
        <v>11</v>
      </c>
      <c r="P178">
        <f ca="1">OFFSET(rapports!$A$1,$K178-1,2,1,1)</f>
        <v>-39</v>
      </c>
      <c r="Q178" s="4">
        <f t="shared" si="18"/>
        <v>-0.06692742285962626</v>
      </c>
      <c r="R178">
        <f ca="1">OFFSET(rapports!$A$1,$K178-1,3,1,1)</f>
        <v>11</v>
      </c>
      <c r="S178">
        <f ca="1">OFFSET(rapports!$A$1,$K178-1,4,1,1)</f>
        <v>34</v>
      </c>
      <c r="T178" s="4">
        <f t="shared" si="19"/>
        <v>0.07676969092721835</v>
      </c>
      <c r="U178">
        <f ca="1">OFFSET(rapports!$A$1,$K178-1,5,1,1)</f>
        <v>19</v>
      </c>
      <c r="V178">
        <f ca="1">OFFSET(rapports!$A$1,$K178-1,6,1,1)</f>
        <v>35</v>
      </c>
      <c r="W178" s="4">
        <f t="shared" si="20"/>
        <v>0.12881355932203392</v>
      </c>
      <c r="X178">
        <f ca="1">OFFSET(rapports!$A$1,$K178-1,7,1,1)</f>
        <v>25</v>
      </c>
      <c r="Y178">
        <f ca="1">OFFSET(rapports!$A$1,$K178-1,8,1,1)</f>
        <v>33</v>
      </c>
      <c r="Z178" s="4">
        <f t="shared" si="21"/>
        <v>0.17976373908577298</v>
      </c>
      <c r="AA178">
        <f ca="1">OFFSET(rapports!$A$1,$K178-1,9,1,1)</f>
        <v>30</v>
      </c>
      <c r="AB178">
        <f ca="1">OFFSET(rapports!$A$1,$K178-1,10,1,1)</f>
        <v>29</v>
      </c>
      <c r="AC178" s="4">
        <f t="shared" si="22"/>
        <v>0.24547048509643482</v>
      </c>
      <c r="AD178">
        <f ca="1">IF($C178=5,OFFSET(rapports!$A$1,$K178-1,11,1,1),"--")</f>
        <v>39</v>
      </c>
      <c r="AE178">
        <f ca="1">IF($C178=5,OFFSET(rapports!$A$1,$K178-1,12,1,1),"--")</f>
        <v>31</v>
      </c>
      <c r="AF178" s="4">
        <f t="shared" si="23"/>
        <v>0.29852378348824493</v>
      </c>
    </row>
    <row r="179" spans="1:32" ht="12.75">
      <c r="A179" t="s">
        <v>231</v>
      </c>
      <c r="C179">
        <v>5</v>
      </c>
      <c r="D179">
        <v>1</v>
      </c>
      <c r="E179">
        <f ca="1">OFFSET(Différentiels!$A$1,$D179+4,1,1,1)</f>
        <v>15</v>
      </c>
      <c r="F179">
        <f ca="1">OFFSET(Différentiels!$A$1,$D179+4,2,1,1)</f>
        <v>58</v>
      </c>
      <c r="G179">
        <v>1</v>
      </c>
      <c r="H179" s="58">
        <f ca="1">OFFSET(Tachy!$A$1,$G179+4,1,1,1)</f>
        <v>21</v>
      </c>
      <c r="I179" s="58">
        <f ca="1">OFFSET(Tachy!$A$1,$G179+4,2,1,1)</f>
        <v>19</v>
      </c>
      <c r="K179">
        <v>31</v>
      </c>
      <c r="N179" t="str">
        <f ca="1">OFFSET(rapports!$A$1,$K179-1,0,1,1)</f>
        <v>JB3C</v>
      </c>
      <c r="O179">
        <f ca="1">OFFSET(rapports!$A$1,$K179-1,1,1,1)</f>
        <v>11</v>
      </c>
      <c r="P179">
        <f ca="1">OFFSET(rapports!$A$1,$K179-1,2,1,1)</f>
        <v>-39</v>
      </c>
      <c r="Q179" s="4">
        <f t="shared" si="18"/>
        <v>-0.07294429708222812</v>
      </c>
      <c r="R179">
        <f ca="1">OFFSET(rapports!$A$1,$K179-1,3,1,1)</f>
        <v>11</v>
      </c>
      <c r="S179">
        <f ca="1">OFFSET(rapports!$A$1,$K179-1,4,1,1)</f>
        <v>41</v>
      </c>
      <c r="T179" s="4">
        <f t="shared" si="19"/>
        <v>0.06938603868797308</v>
      </c>
      <c r="U179">
        <f ca="1">OFFSET(rapports!$A$1,$K179-1,5,1,1)</f>
        <v>21</v>
      </c>
      <c r="V179">
        <f ca="1">OFFSET(rapports!$A$1,$K179-1,6,1,1)</f>
        <v>43</v>
      </c>
      <c r="W179" s="4">
        <f t="shared" si="20"/>
        <v>0.12630312750601444</v>
      </c>
      <c r="X179">
        <f ca="1">OFFSET(rapports!$A$1,$K179-1,7,1,1)</f>
        <v>28</v>
      </c>
      <c r="Y179">
        <f ca="1">OFFSET(rapports!$A$1,$K179-1,8,1,1)</f>
        <v>37</v>
      </c>
      <c r="Z179" s="4">
        <f t="shared" si="21"/>
        <v>0.195712954333644</v>
      </c>
      <c r="AA179">
        <f ca="1">OFFSET(rapports!$A$1,$K179-1,9,1,1)</f>
        <v>30</v>
      </c>
      <c r="AB179">
        <f ca="1">OFFSET(rapports!$A$1,$K179-1,10,1,1)</f>
        <v>29</v>
      </c>
      <c r="AC179" s="4">
        <f t="shared" si="22"/>
        <v>0.267538644470868</v>
      </c>
      <c r="AD179">
        <f ca="1">IF($C179=5,OFFSET(rapports!$A$1,$K179-1,11,1,1),"--")</f>
        <v>39</v>
      </c>
      <c r="AE179">
        <f ca="1">IF($C179=5,OFFSET(rapports!$A$1,$K179-1,12,1,1),"--")</f>
        <v>31</v>
      </c>
      <c r="AF179" s="4">
        <f t="shared" si="23"/>
        <v>0.3253615127919911</v>
      </c>
    </row>
    <row r="180" spans="1:32" ht="12.75">
      <c r="A180" t="s">
        <v>232</v>
      </c>
      <c r="C180">
        <v>5</v>
      </c>
      <c r="D180">
        <v>8</v>
      </c>
      <c r="E180">
        <f ca="1">OFFSET(Différentiels!$A$1,$D180+4,1,1,1)</f>
        <v>15</v>
      </c>
      <c r="F180">
        <f ca="1">OFFSET(Différentiels!$A$1,$D180+4,2,1,1)</f>
        <v>61</v>
      </c>
      <c r="G180">
        <v>1</v>
      </c>
      <c r="H180" s="58">
        <f ca="1">OFFSET(Tachy!$A$1,$G180+4,1,1,1)</f>
        <v>21</v>
      </c>
      <c r="I180" s="58">
        <f ca="1">OFFSET(Tachy!$A$1,$G180+4,2,1,1)</f>
        <v>19</v>
      </c>
      <c r="K180">
        <v>34</v>
      </c>
      <c r="N180" t="str">
        <f ca="1">OFFSET(rapports!$A$1,$K180-1,0,1,1)</f>
        <v>JB3F</v>
      </c>
      <c r="O180">
        <f ca="1">OFFSET(rapports!$A$1,$K180-1,1,1,1)</f>
        <v>11</v>
      </c>
      <c r="P180">
        <f ca="1">OFFSET(rapports!$A$1,$K180-1,2,1,1)</f>
        <v>-39</v>
      </c>
      <c r="Q180" s="4">
        <f t="shared" si="18"/>
        <v>-0.06935687263556116</v>
      </c>
      <c r="R180">
        <f ca="1">OFFSET(rapports!$A$1,$K180-1,3,1,1)</f>
        <v>11</v>
      </c>
      <c r="S180">
        <f ca="1">OFFSET(rapports!$A$1,$K180-1,4,1,1)</f>
        <v>34</v>
      </c>
      <c r="T180" s="4">
        <f t="shared" si="19"/>
        <v>0.07955641272902604</v>
      </c>
      <c r="U180">
        <f ca="1">OFFSET(rapports!$A$1,$K180-1,5,1,1)</f>
        <v>19</v>
      </c>
      <c r="V180">
        <f ca="1">OFFSET(rapports!$A$1,$K180-1,6,1,1)</f>
        <v>35</v>
      </c>
      <c r="W180" s="4">
        <f t="shared" si="20"/>
        <v>0.1334894613583138</v>
      </c>
      <c r="X180">
        <f ca="1">OFFSET(rapports!$A$1,$K180-1,7,1,1)</f>
        <v>25</v>
      </c>
      <c r="Y180">
        <f ca="1">OFFSET(rapports!$A$1,$K180-1,8,1,1)</f>
        <v>33</v>
      </c>
      <c r="Z180" s="4">
        <f t="shared" si="21"/>
        <v>0.18628912071535023</v>
      </c>
      <c r="AA180">
        <f ca="1">OFFSET(rapports!$A$1,$K180-1,9,1,1)</f>
        <v>30</v>
      </c>
      <c r="AB180">
        <f ca="1">OFFSET(rapports!$A$1,$K180-1,10,1,1)</f>
        <v>29</v>
      </c>
      <c r="AC180" s="4">
        <f t="shared" si="22"/>
        <v>0.25438100621820237</v>
      </c>
      <c r="AD180">
        <f ca="1">IF($C180=5,OFFSET(rapports!$A$1,$K180-1,11,1,1),"--")</f>
        <v>39</v>
      </c>
      <c r="AE180">
        <f ca="1">IF($C180=5,OFFSET(rapports!$A$1,$K180-1,12,1,1),"--")</f>
        <v>31</v>
      </c>
      <c r="AF180" s="4">
        <f t="shared" si="23"/>
        <v>0.3093601269169751</v>
      </c>
    </row>
    <row r="181" spans="1:32" ht="12.75">
      <c r="A181" t="s">
        <v>233</v>
      </c>
      <c r="C181">
        <v>5</v>
      </c>
      <c r="D181">
        <v>8</v>
      </c>
      <c r="E181">
        <f ca="1">OFFSET(Différentiels!$A$1,$D181+4,1,1,1)</f>
        <v>15</v>
      </c>
      <c r="F181">
        <f ca="1">OFFSET(Différentiels!$A$1,$D181+4,2,1,1)</f>
        <v>61</v>
      </c>
      <c r="G181">
        <v>1</v>
      </c>
      <c r="H181" s="58">
        <f ca="1">OFFSET(Tachy!$A$1,$G181+4,1,1,1)</f>
        <v>21</v>
      </c>
      <c r="I181" s="58">
        <f ca="1">OFFSET(Tachy!$A$1,$G181+4,2,1,1)</f>
        <v>19</v>
      </c>
      <c r="K181">
        <v>32</v>
      </c>
      <c r="N181" t="str">
        <f ca="1">OFFSET(rapports!$A$1,$K181-1,0,1,1)</f>
        <v>JB3D</v>
      </c>
      <c r="O181">
        <f ca="1">OFFSET(rapports!$A$1,$K181-1,1,1,1)</f>
        <v>11</v>
      </c>
      <c r="P181">
        <f ca="1">OFFSET(rapports!$A$1,$K181-1,2,1,1)</f>
        <v>-39</v>
      </c>
      <c r="Q181" s="4">
        <f t="shared" si="18"/>
        <v>-0.06935687263556116</v>
      </c>
      <c r="R181">
        <f ca="1">OFFSET(rapports!$A$1,$K181-1,3,1,1)</f>
        <v>11</v>
      </c>
      <c r="S181">
        <f ca="1">OFFSET(rapports!$A$1,$K181-1,4,1,1)</f>
        <v>41</v>
      </c>
      <c r="T181" s="4">
        <f t="shared" si="19"/>
        <v>0.06597361055577769</v>
      </c>
      <c r="U181">
        <f ca="1">OFFSET(rapports!$A$1,$K181-1,5,1,1)</f>
        <v>22</v>
      </c>
      <c r="V181">
        <f ca="1">OFFSET(rapports!$A$1,$K181-1,6,1,1)</f>
        <v>41</v>
      </c>
      <c r="W181" s="4">
        <f t="shared" si="20"/>
        <v>0.13194722111155538</v>
      </c>
      <c r="X181">
        <f ca="1">OFFSET(rapports!$A$1,$K181-1,7,1,1)</f>
        <v>38</v>
      </c>
      <c r="Y181">
        <f ca="1">OFFSET(rapports!$A$1,$K181-1,8,1,1)</f>
        <v>37</v>
      </c>
      <c r="Z181" s="4">
        <f t="shared" si="21"/>
        <v>0.25254762959680993</v>
      </c>
      <c r="AA181">
        <f ca="1">OFFSET(rapports!$A$1,$K181-1,9,1,1)</f>
        <v>30</v>
      </c>
      <c r="AB181">
        <f ca="1">OFFSET(rapports!$A$1,$K181-1,10,1,1)</f>
        <v>29</v>
      </c>
      <c r="AC181" s="4">
        <f t="shared" si="22"/>
        <v>0.25438100621820237</v>
      </c>
      <c r="AD181">
        <f ca="1">IF($C181=5,OFFSET(rapports!$A$1,$K181-1,11,1,1),"--")</f>
        <v>41</v>
      </c>
      <c r="AE181">
        <f ca="1">IF($C181=5,OFFSET(rapports!$A$1,$K181-1,12,1,1),"--")</f>
        <v>31</v>
      </c>
      <c r="AF181" s="4">
        <f t="shared" si="23"/>
        <v>0.3252247488101534</v>
      </c>
    </row>
    <row r="182" spans="1:32" ht="12.75">
      <c r="A182" t="s">
        <v>234</v>
      </c>
      <c r="C182">
        <v>5</v>
      </c>
      <c r="D182">
        <v>4</v>
      </c>
      <c r="E182">
        <f ca="1">OFFSET(Différentiels!$A$1,$D182+4,1,1,1)</f>
        <v>16</v>
      </c>
      <c r="F182">
        <f ca="1">OFFSET(Différentiels!$A$1,$D182+4,2,1,1)</f>
        <v>57</v>
      </c>
      <c r="G182">
        <v>1</v>
      </c>
      <c r="H182" s="58">
        <f ca="1">OFFSET(Tachy!$A$1,$G182+4,1,1,1)</f>
        <v>21</v>
      </c>
      <c r="I182" s="58">
        <f ca="1">OFFSET(Tachy!$A$1,$G182+4,2,1,1)</f>
        <v>19</v>
      </c>
      <c r="K182">
        <v>31</v>
      </c>
      <c r="N182" t="str">
        <f ca="1">OFFSET(rapports!$A$1,$K182-1,0,1,1)</f>
        <v>JB3C</v>
      </c>
      <c r="O182">
        <f ca="1">OFFSET(rapports!$A$1,$K182-1,1,1,1)</f>
        <v>11</v>
      </c>
      <c r="P182">
        <f ca="1">OFFSET(rapports!$A$1,$K182-1,2,1,1)</f>
        <v>-39</v>
      </c>
      <c r="Q182" s="4">
        <f t="shared" si="18"/>
        <v>-0.07917228969860549</v>
      </c>
      <c r="R182">
        <f ca="1">OFFSET(rapports!$A$1,$K182-1,3,1,1)</f>
        <v>11</v>
      </c>
      <c r="S182">
        <f ca="1">OFFSET(rapports!$A$1,$K182-1,4,1,1)</f>
        <v>41</v>
      </c>
      <c r="T182" s="4">
        <f t="shared" si="19"/>
        <v>0.07531022678647839</v>
      </c>
      <c r="U182">
        <f ca="1">OFFSET(rapports!$A$1,$K182-1,5,1,1)</f>
        <v>21</v>
      </c>
      <c r="V182">
        <f ca="1">OFFSET(rapports!$A$1,$K182-1,6,1,1)</f>
        <v>43</v>
      </c>
      <c r="W182" s="4">
        <f t="shared" si="20"/>
        <v>0.13708690330477355</v>
      </c>
      <c r="X182">
        <f ca="1">OFFSET(rapports!$A$1,$K182-1,7,1,1)</f>
        <v>28</v>
      </c>
      <c r="Y182">
        <f ca="1">OFFSET(rapports!$A$1,$K182-1,8,1,1)</f>
        <v>37</v>
      </c>
      <c r="Z182" s="4">
        <f t="shared" si="21"/>
        <v>0.2124229492650545</v>
      </c>
      <c r="AA182">
        <f ca="1">OFFSET(rapports!$A$1,$K182-1,9,1,1)</f>
        <v>30</v>
      </c>
      <c r="AB182">
        <f ca="1">OFFSET(rapports!$A$1,$K182-1,10,1,1)</f>
        <v>29</v>
      </c>
      <c r="AC182" s="4">
        <f t="shared" si="22"/>
        <v>0.2903811252268602</v>
      </c>
      <c r="AD182">
        <f ca="1">IF($C182=5,OFFSET(rapports!$A$1,$K182-1,11,1,1),"--")</f>
        <v>39</v>
      </c>
      <c r="AE182">
        <f ca="1">IF($C182=5,OFFSET(rapports!$A$1,$K182-1,12,1,1),"--")</f>
        <v>31</v>
      </c>
      <c r="AF182" s="4">
        <f t="shared" si="23"/>
        <v>0.3531409168081494</v>
      </c>
    </row>
    <row r="183" spans="1:32" ht="12.75">
      <c r="A183" t="s">
        <v>235</v>
      </c>
      <c r="C183">
        <v>5</v>
      </c>
      <c r="D183">
        <v>2</v>
      </c>
      <c r="E183">
        <f ca="1">OFFSET(Différentiels!$A$1,$D183+4,1,1,1)</f>
        <v>14</v>
      </c>
      <c r="F183">
        <f ca="1">OFFSET(Différentiels!$A$1,$D183+4,2,1,1)</f>
        <v>59</v>
      </c>
      <c r="G183">
        <v>1</v>
      </c>
      <c r="H183" s="58">
        <f ca="1">OFFSET(Tachy!$A$1,$G183+4,1,1,1)</f>
        <v>21</v>
      </c>
      <c r="I183" s="58">
        <f ca="1">OFFSET(Tachy!$A$1,$G183+4,2,1,1)</f>
        <v>19</v>
      </c>
      <c r="K183">
        <v>33</v>
      </c>
      <c r="N183" t="str">
        <f ca="1">OFFSET(rapports!$A$1,$K183-1,0,1,1)</f>
        <v>JB3E</v>
      </c>
      <c r="O183">
        <f ca="1">OFFSET(rapports!$A$1,$K183-1,1,1,1)</f>
        <v>11</v>
      </c>
      <c r="P183">
        <f ca="1">OFFSET(rapports!$A$1,$K183-1,2,1,1)</f>
        <v>-39</v>
      </c>
      <c r="Q183" s="4">
        <f t="shared" si="18"/>
        <v>-0.06692742285962626</v>
      </c>
      <c r="R183">
        <f ca="1">OFFSET(rapports!$A$1,$K183-1,3,1,1)</f>
        <v>11</v>
      </c>
      <c r="S183">
        <f ca="1">OFFSET(rapports!$A$1,$K183-1,4,1,1)</f>
        <v>34</v>
      </c>
      <c r="T183" s="4">
        <f t="shared" si="19"/>
        <v>0.07676969092721835</v>
      </c>
      <c r="U183">
        <f ca="1">OFFSET(rapports!$A$1,$K183-1,5,1,1)</f>
        <v>22</v>
      </c>
      <c r="V183">
        <f ca="1">OFFSET(rapports!$A$1,$K183-1,6,1,1)</f>
        <v>41</v>
      </c>
      <c r="W183" s="4">
        <f t="shared" si="20"/>
        <v>0.1273253410500207</v>
      </c>
      <c r="X183">
        <f ca="1">OFFSET(rapports!$A$1,$K183-1,7,1,1)</f>
        <v>28</v>
      </c>
      <c r="Y183">
        <f ca="1">OFFSET(rapports!$A$1,$K183-1,8,1,1)</f>
        <v>37</v>
      </c>
      <c r="Z183" s="4">
        <f t="shared" si="21"/>
        <v>0.17956939990838297</v>
      </c>
      <c r="AA183">
        <f ca="1">OFFSET(rapports!$A$1,$K183-1,9,1,1)</f>
        <v>30</v>
      </c>
      <c r="AB183">
        <f ca="1">OFFSET(rapports!$A$1,$K183-1,10,1,1)</f>
        <v>29</v>
      </c>
      <c r="AC183" s="4">
        <f t="shared" si="22"/>
        <v>0.24547048509643482</v>
      </c>
      <c r="AD183">
        <f ca="1">IF($C183=5,OFFSET(rapports!$A$1,$K183-1,11,1,1),"--")</f>
        <v>41</v>
      </c>
      <c r="AE183">
        <f ca="1">IF($C183=5,OFFSET(rapports!$A$1,$K183-1,12,1,1),"--")</f>
        <v>31</v>
      </c>
      <c r="AF183" s="4">
        <f t="shared" si="23"/>
        <v>0.3138326954620011</v>
      </c>
    </row>
    <row r="184" spans="1:32" ht="12.75">
      <c r="A184" t="s">
        <v>236</v>
      </c>
      <c r="C184">
        <v>5</v>
      </c>
      <c r="D184">
        <v>6</v>
      </c>
      <c r="E184">
        <f ca="1">OFFSET(Différentiels!$A$1,$D184+4,1,1,1)</f>
        <v>17</v>
      </c>
      <c r="F184">
        <f ca="1">OFFSET(Différentiels!$A$1,$D184+4,2,1,1)</f>
        <v>56</v>
      </c>
      <c r="G184">
        <v>2</v>
      </c>
      <c r="H184" s="58">
        <f ca="1">OFFSET(Tachy!$A$1,$G184+4,1,1,1)</f>
        <v>21</v>
      </c>
      <c r="I184" s="58">
        <f ca="1">OFFSET(Tachy!$A$1,$G184+4,2,1,1)</f>
        <v>20</v>
      </c>
      <c r="K184">
        <v>31</v>
      </c>
      <c r="N184" t="str">
        <f ca="1">OFFSET(rapports!$A$1,$K184-1,0,1,1)</f>
        <v>JB3C</v>
      </c>
      <c r="O184">
        <f ca="1">OFFSET(rapports!$A$1,$K184-1,1,1,1)</f>
        <v>11</v>
      </c>
      <c r="P184">
        <f ca="1">OFFSET(rapports!$A$1,$K184-1,2,1,1)</f>
        <v>-39</v>
      </c>
      <c r="Q184" s="4">
        <f t="shared" si="18"/>
        <v>-0.08562271062271062</v>
      </c>
      <c r="R184">
        <f ca="1">OFFSET(rapports!$A$1,$K184-1,3,1,1)</f>
        <v>11</v>
      </c>
      <c r="S184">
        <f ca="1">OFFSET(rapports!$A$1,$K184-1,4,1,1)</f>
        <v>41</v>
      </c>
      <c r="T184" s="4">
        <f t="shared" si="19"/>
        <v>0.08144599303135888</v>
      </c>
      <c r="U184">
        <f ca="1">OFFSET(rapports!$A$1,$K184-1,5,1,1)</f>
        <v>21</v>
      </c>
      <c r="V184">
        <f ca="1">OFFSET(rapports!$A$1,$K184-1,6,1,1)</f>
        <v>43</v>
      </c>
      <c r="W184" s="4">
        <f t="shared" si="20"/>
        <v>0.14825581395348839</v>
      </c>
      <c r="X184">
        <f ca="1">OFFSET(rapports!$A$1,$K184-1,7,1,1)</f>
        <v>28</v>
      </c>
      <c r="Y184">
        <f ca="1">OFFSET(rapports!$A$1,$K184-1,8,1,1)</f>
        <v>37</v>
      </c>
      <c r="Z184" s="4">
        <f t="shared" si="21"/>
        <v>0.22972972972972974</v>
      </c>
      <c r="AA184">
        <f ca="1">OFFSET(rapports!$A$1,$K184-1,9,1,1)</f>
        <v>30</v>
      </c>
      <c r="AB184">
        <f ca="1">OFFSET(rapports!$A$1,$K184-1,10,1,1)</f>
        <v>29</v>
      </c>
      <c r="AC184" s="4">
        <f t="shared" si="22"/>
        <v>0.3140394088669951</v>
      </c>
      <c r="AD184">
        <f ca="1">IF($C184=5,OFFSET(rapports!$A$1,$K184-1,11,1,1),"--")</f>
        <v>39</v>
      </c>
      <c r="AE184">
        <f ca="1">IF($C184=5,OFFSET(rapports!$A$1,$K184-1,12,1,1),"--")</f>
        <v>31</v>
      </c>
      <c r="AF184" s="4">
        <f t="shared" si="23"/>
        <v>0.38191244239631333</v>
      </c>
    </row>
    <row r="185" spans="1:32" ht="12.75">
      <c r="A185" t="s">
        <v>237</v>
      </c>
      <c r="C185">
        <v>5</v>
      </c>
      <c r="D185">
        <v>1</v>
      </c>
      <c r="E185">
        <f ca="1">OFFSET(Différentiels!$A$1,$D185+4,1,1,1)</f>
        <v>15</v>
      </c>
      <c r="F185">
        <f ca="1">OFFSET(Différentiels!$A$1,$D185+4,2,1,1)</f>
        <v>58</v>
      </c>
      <c r="G185">
        <v>2</v>
      </c>
      <c r="H185" s="58">
        <f ca="1">OFFSET(Tachy!$A$1,$G185+4,1,1,1)</f>
        <v>21</v>
      </c>
      <c r="I185" s="58">
        <f ca="1">OFFSET(Tachy!$A$1,$G185+4,2,1,1)</f>
        <v>20</v>
      </c>
      <c r="K185">
        <v>33</v>
      </c>
      <c r="N185" t="str">
        <f ca="1">OFFSET(rapports!$A$1,$K185-1,0,1,1)</f>
        <v>JB3E</v>
      </c>
      <c r="O185">
        <f ca="1">OFFSET(rapports!$A$1,$K185-1,1,1,1)</f>
        <v>11</v>
      </c>
      <c r="P185">
        <f ca="1">OFFSET(rapports!$A$1,$K185-1,2,1,1)</f>
        <v>-39</v>
      </c>
      <c r="Q185" s="4">
        <f t="shared" si="18"/>
        <v>-0.07294429708222812</v>
      </c>
      <c r="R185">
        <f ca="1">OFFSET(rapports!$A$1,$K185-1,3,1,1)</f>
        <v>11</v>
      </c>
      <c r="S185">
        <f ca="1">OFFSET(rapports!$A$1,$K185-1,4,1,1)</f>
        <v>34</v>
      </c>
      <c r="T185" s="4">
        <f t="shared" si="19"/>
        <v>0.08367139959432048</v>
      </c>
      <c r="U185">
        <f ca="1">OFFSET(rapports!$A$1,$K185-1,5,1,1)</f>
        <v>22</v>
      </c>
      <c r="V185">
        <f ca="1">OFFSET(rapports!$A$1,$K185-1,6,1,1)</f>
        <v>41</v>
      </c>
      <c r="W185" s="4">
        <f t="shared" si="20"/>
        <v>0.13877207737594616</v>
      </c>
      <c r="X185">
        <f ca="1">OFFSET(rapports!$A$1,$K185-1,7,1,1)</f>
        <v>28</v>
      </c>
      <c r="Y185">
        <f ca="1">OFFSET(rapports!$A$1,$K185-1,8,1,1)</f>
        <v>37</v>
      </c>
      <c r="Z185" s="4">
        <f t="shared" si="21"/>
        <v>0.195712954333644</v>
      </c>
      <c r="AA185">
        <f ca="1">OFFSET(rapports!$A$1,$K185-1,9,1,1)</f>
        <v>30</v>
      </c>
      <c r="AB185">
        <f ca="1">OFFSET(rapports!$A$1,$K185-1,10,1,1)</f>
        <v>29</v>
      </c>
      <c r="AC185" s="4">
        <f t="shared" si="22"/>
        <v>0.267538644470868</v>
      </c>
      <c r="AD185">
        <f ca="1">IF($C185=5,OFFSET(rapports!$A$1,$K185-1,11,1,1),"--")</f>
        <v>41</v>
      </c>
      <c r="AE185">
        <f ca="1">IF($C185=5,OFFSET(rapports!$A$1,$K185-1,12,1,1),"--")</f>
        <v>31</v>
      </c>
      <c r="AF185" s="4">
        <f t="shared" si="23"/>
        <v>0.3420467185761958</v>
      </c>
    </row>
    <row r="186" spans="1:32" ht="12.75">
      <c r="A186" t="s">
        <v>238</v>
      </c>
      <c r="C186">
        <v>5</v>
      </c>
      <c r="D186">
        <v>7</v>
      </c>
      <c r="E186">
        <f ca="1">OFFSET(Différentiels!$A$1,$D186+4,1,1,1)</f>
        <v>16</v>
      </c>
      <c r="F186">
        <f ca="1">OFFSET(Différentiels!$A$1,$D186+4,2,1,1)</f>
        <v>55</v>
      </c>
      <c r="G186">
        <v>1</v>
      </c>
      <c r="H186" s="58">
        <f ca="1">OFFSET(Tachy!$A$1,$G186+4,1,1,1)</f>
        <v>21</v>
      </c>
      <c r="I186" s="58">
        <f ca="1">OFFSET(Tachy!$A$1,$G186+4,2,1,1)</f>
        <v>19</v>
      </c>
      <c r="K186">
        <v>31</v>
      </c>
      <c r="N186" t="str">
        <f ca="1">OFFSET(rapports!$A$1,$K186-1,0,1,1)</f>
        <v>JB3C</v>
      </c>
      <c r="O186">
        <f ca="1">OFFSET(rapports!$A$1,$K186-1,1,1,1)</f>
        <v>11</v>
      </c>
      <c r="P186">
        <f ca="1">OFFSET(rapports!$A$1,$K186-1,2,1,1)</f>
        <v>-39</v>
      </c>
      <c r="Q186" s="4">
        <f t="shared" si="18"/>
        <v>-0.08205128205128205</v>
      </c>
      <c r="R186">
        <f ca="1">OFFSET(rapports!$A$1,$K186-1,3,1,1)</f>
        <v>11</v>
      </c>
      <c r="S186">
        <f ca="1">OFFSET(rapports!$A$1,$K186-1,4,1,1)</f>
        <v>41</v>
      </c>
      <c r="T186" s="4">
        <f t="shared" si="19"/>
        <v>0.07804878048780488</v>
      </c>
      <c r="U186">
        <f ca="1">OFFSET(rapports!$A$1,$K186-1,5,1,1)</f>
        <v>21</v>
      </c>
      <c r="V186">
        <f ca="1">OFFSET(rapports!$A$1,$K186-1,6,1,1)</f>
        <v>43</v>
      </c>
      <c r="W186" s="4">
        <f t="shared" si="20"/>
        <v>0.14207188160676534</v>
      </c>
      <c r="X186">
        <f ca="1">OFFSET(rapports!$A$1,$K186-1,7,1,1)</f>
        <v>28</v>
      </c>
      <c r="Y186">
        <f ca="1">OFFSET(rapports!$A$1,$K186-1,8,1,1)</f>
        <v>37</v>
      </c>
      <c r="Z186" s="4">
        <f t="shared" si="21"/>
        <v>0.22014742014742011</v>
      </c>
      <c r="AA186">
        <f ca="1">OFFSET(rapports!$A$1,$K186-1,9,1,1)</f>
        <v>30</v>
      </c>
      <c r="AB186">
        <f ca="1">OFFSET(rapports!$A$1,$K186-1,10,1,1)</f>
        <v>29</v>
      </c>
      <c r="AC186" s="4">
        <f t="shared" si="22"/>
        <v>0.3009404388714733</v>
      </c>
      <c r="AD186">
        <f ca="1">IF($C186=5,OFFSET(rapports!$A$1,$K186-1,11,1,1),"--")</f>
        <v>39</v>
      </c>
      <c r="AE186">
        <f ca="1">IF($C186=5,OFFSET(rapports!$A$1,$K186-1,12,1,1),"--")</f>
        <v>31</v>
      </c>
      <c r="AF186" s="4">
        <f t="shared" si="23"/>
        <v>0.3659824046920821</v>
      </c>
    </row>
    <row r="187" spans="1:32" ht="12.75">
      <c r="A187" t="s">
        <v>240</v>
      </c>
      <c r="C187">
        <v>5</v>
      </c>
      <c r="D187">
        <v>8</v>
      </c>
      <c r="E187">
        <f ca="1">OFFSET(Différentiels!$A$1,$D187+4,1,1,1)</f>
        <v>15</v>
      </c>
      <c r="F187">
        <f ca="1">OFFSET(Différentiels!$A$1,$D187+4,2,1,1)</f>
        <v>61</v>
      </c>
      <c r="G187">
        <v>1</v>
      </c>
      <c r="H187" s="58">
        <f ca="1">OFFSET(Tachy!$A$1,$G187+4,1,1,1)</f>
        <v>21</v>
      </c>
      <c r="I187" s="58">
        <f ca="1">OFFSET(Tachy!$A$1,$G187+4,2,1,1)</f>
        <v>19</v>
      </c>
      <c r="K187">
        <v>33</v>
      </c>
      <c r="N187" t="str">
        <f ca="1">OFFSET(rapports!$A$1,$K187-1,0,1,1)</f>
        <v>JB3E</v>
      </c>
      <c r="O187">
        <f ca="1">OFFSET(rapports!$A$1,$K187-1,1,1,1)</f>
        <v>11</v>
      </c>
      <c r="P187">
        <f ca="1">OFFSET(rapports!$A$1,$K187-1,2,1,1)</f>
        <v>-39</v>
      </c>
      <c r="Q187" s="4">
        <f t="shared" si="18"/>
        <v>-0.06935687263556116</v>
      </c>
      <c r="R187">
        <f ca="1">OFFSET(rapports!$A$1,$K187-1,3,1,1)</f>
        <v>11</v>
      </c>
      <c r="S187">
        <f ca="1">OFFSET(rapports!$A$1,$K187-1,4,1,1)</f>
        <v>34</v>
      </c>
      <c r="T187" s="4">
        <f t="shared" si="19"/>
        <v>0.07955641272902604</v>
      </c>
      <c r="U187">
        <f ca="1">OFFSET(rapports!$A$1,$K187-1,5,1,1)</f>
        <v>22</v>
      </c>
      <c r="V187">
        <f ca="1">OFFSET(rapports!$A$1,$K187-1,6,1,1)</f>
        <v>41</v>
      </c>
      <c r="W187" s="4">
        <f t="shared" si="20"/>
        <v>0.13194722111155538</v>
      </c>
      <c r="X187">
        <f ca="1">OFFSET(rapports!$A$1,$K187-1,7,1,1)</f>
        <v>28</v>
      </c>
      <c r="Y187">
        <f ca="1">OFFSET(rapports!$A$1,$K187-1,8,1,1)</f>
        <v>37</v>
      </c>
      <c r="Z187" s="4">
        <f t="shared" si="21"/>
        <v>0.18608772707133361</v>
      </c>
      <c r="AA187">
        <f ca="1">OFFSET(rapports!$A$1,$K187-1,9,1,1)</f>
        <v>30</v>
      </c>
      <c r="AB187">
        <f ca="1">OFFSET(rapports!$A$1,$K187-1,10,1,1)</f>
        <v>29</v>
      </c>
      <c r="AC187" s="4">
        <f t="shared" si="22"/>
        <v>0.25438100621820237</v>
      </c>
      <c r="AD187">
        <f ca="1">IF($C187=5,OFFSET(rapports!$A$1,$K187-1,11,1,1),"--")</f>
        <v>41</v>
      </c>
      <c r="AE187">
        <f ca="1">IF($C187=5,OFFSET(rapports!$A$1,$K187-1,12,1,1),"--")</f>
        <v>31</v>
      </c>
      <c r="AF187" s="4">
        <f t="shared" si="23"/>
        <v>0.3252247488101534</v>
      </c>
    </row>
    <row r="188" spans="1:32" ht="12.75">
      <c r="A188" t="s">
        <v>241</v>
      </c>
      <c r="C188">
        <v>5</v>
      </c>
      <c r="D188">
        <v>8</v>
      </c>
      <c r="E188">
        <f ca="1">OFFSET(Différentiels!$A$1,$D188+4,1,1,1)</f>
        <v>15</v>
      </c>
      <c r="F188">
        <f ca="1">OFFSET(Différentiels!$A$1,$D188+4,2,1,1)</f>
        <v>61</v>
      </c>
      <c r="G188">
        <v>3</v>
      </c>
      <c r="H188" s="58">
        <f ca="1">OFFSET(Tachy!$A$1,$G188+4,1,1,1)</f>
        <v>21</v>
      </c>
      <c r="I188" s="58">
        <f ca="1">OFFSET(Tachy!$A$1,$G188+4,2,1,1)</f>
        <v>18</v>
      </c>
      <c r="K188">
        <v>40</v>
      </c>
      <c r="N188" t="str">
        <f ca="1">OFFSET(rapports!$A$1,$K188-1,0,1,1)</f>
        <v>JB3M</v>
      </c>
      <c r="O188">
        <f ca="1">OFFSET(rapports!$A$1,$K188-1,1,1,1)</f>
        <v>11</v>
      </c>
      <c r="P188">
        <f ca="1">OFFSET(rapports!$A$1,$K188-1,2,1,1)</f>
        <v>-39</v>
      </c>
      <c r="Q188" s="4">
        <f t="shared" si="18"/>
        <v>-0.06935687263556116</v>
      </c>
      <c r="R188">
        <f ca="1">OFFSET(rapports!$A$1,$K188-1,3,1,1)</f>
        <v>11</v>
      </c>
      <c r="S188">
        <f ca="1">OFFSET(rapports!$A$1,$K188-1,4,1,1)</f>
        <v>41</v>
      </c>
      <c r="T188" s="4">
        <f t="shared" si="19"/>
        <v>0.06597361055577769</v>
      </c>
      <c r="U188">
        <f ca="1">OFFSET(rapports!$A$1,$K188-1,5,1,1)</f>
        <v>21</v>
      </c>
      <c r="V188">
        <f ca="1">OFFSET(rapports!$A$1,$K188-1,6,1,1)</f>
        <v>43</v>
      </c>
      <c r="W188" s="4">
        <f t="shared" si="20"/>
        <v>0.12009149828440716</v>
      </c>
      <c r="X188">
        <f ca="1">OFFSET(rapports!$A$1,$K188-1,7,1,1)</f>
        <v>28</v>
      </c>
      <c r="Y188">
        <f ca="1">OFFSET(rapports!$A$1,$K188-1,8,1,1)</f>
        <v>37</v>
      </c>
      <c r="Z188" s="4">
        <f t="shared" si="21"/>
        <v>0.18608772707133361</v>
      </c>
      <c r="AA188">
        <f ca="1">OFFSET(rapports!$A$1,$K188-1,9,1,1)</f>
        <v>30</v>
      </c>
      <c r="AB188">
        <f ca="1">OFFSET(rapports!$A$1,$K188-1,10,1,1)</f>
        <v>29</v>
      </c>
      <c r="AC188" s="4">
        <f t="shared" si="22"/>
        <v>0.25438100621820237</v>
      </c>
      <c r="AD188">
        <f ca="1">IF($C188=5,OFFSET(rapports!$A$1,$K188-1,11,1,1),"--")</f>
        <v>41</v>
      </c>
      <c r="AE188">
        <f ca="1">IF($C188=5,OFFSET(rapports!$A$1,$K188-1,12,1,1),"--")</f>
        <v>31</v>
      </c>
      <c r="AF188" s="4">
        <f t="shared" si="23"/>
        <v>0.3252247488101534</v>
      </c>
    </row>
    <row r="189" spans="1:32" ht="12.75">
      <c r="A189" t="s">
        <v>242</v>
      </c>
      <c r="C189">
        <v>5</v>
      </c>
      <c r="D189">
        <v>8</v>
      </c>
      <c r="E189">
        <f ca="1">OFFSET(Différentiels!$A$1,$D189+4,1,1,1)</f>
        <v>15</v>
      </c>
      <c r="F189">
        <f ca="1">OFFSET(Différentiels!$A$1,$D189+4,2,1,1)</f>
        <v>61</v>
      </c>
      <c r="G189">
        <v>1</v>
      </c>
      <c r="H189" s="58">
        <f ca="1">OFFSET(Tachy!$A$1,$G189+4,1,1,1)</f>
        <v>21</v>
      </c>
      <c r="I189" s="58">
        <f ca="1">OFFSET(Tachy!$A$1,$G189+4,2,1,1)</f>
        <v>19</v>
      </c>
      <c r="K189">
        <v>36</v>
      </c>
      <c r="N189" t="str">
        <f ca="1">OFFSET(rapports!$A$1,$K189-1,0,1,1)</f>
        <v>JB3H</v>
      </c>
      <c r="O189">
        <f ca="1">OFFSET(rapports!$A$1,$K189-1,1,1,1)</f>
        <v>11</v>
      </c>
      <c r="P189">
        <f ca="1">OFFSET(rapports!$A$1,$K189-1,2,1,1)</f>
        <v>-39</v>
      </c>
      <c r="Q189" s="4">
        <f t="shared" si="18"/>
        <v>-0.06935687263556116</v>
      </c>
      <c r="R189">
        <f ca="1">OFFSET(rapports!$A$1,$K189-1,3,1,1)</f>
        <v>11</v>
      </c>
      <c r="S189">
        <f ca="1">OFFSET(rapports!$A$1,$K189-1,4,1,1)</f>
        <v>34</v>
      </c>
      <c r="T189" s="4">
        <f t="shared" si="19"/>
        <v>0.07955641272902604</v>
      </c>
      <c r="U189">
        <f ca="1">OFFSET(rapports!$A$1,$K189-1,5,1,1)</f>
        <v>22</v>
      </c>
      <c r="V189">
        <f ca="1">OFFSET(rapports!$A$1,$K189-1,6,1,1)</f>
        <v>41</v>
      </c>
      <c r="W189" s="4">
        <f t="shared" si="20"/>
        <v>0.13194722111155538</v>
      </c>
      <c r="X189">
        <f ca="1">OFFSET(rapports!$A$1,$K189-1,7,1,1)</f>
        <v>28</v>
      </c>
      <c r="Y189">
        <f ca="1">OFFSET(rapports!$A$1,$K189-1,8,1,1)</f>
        <v>37</v>
      </c>
      <c r="Z189" s="4">
        <f t="shared" si="21"/>
        <v>0.18608772707133361</v>
      </c>
      <c r="AA189">
        <f ca="1">OFFSET(rapports!$A$1,$K189-1,9,1,1)</f>
        <v>34</v>
      </c>
      <c r="AB189">
        <f ca="1">OFFSET(rapports!$A$1,$K189-1,10,1,1)</f>
        <v>35</v>
      </c>
      <c r="AC189" s="4">
        <f t="shared" si="22"/>
        <v>0.23887587822014053</v>
      </c>
      <c r="AD189">
        <f ca="1">IF($C189=5,OFFSET(rapports!$A$1,$K189-1,11,1,1),"--")</f>
        <v>34</v>
      </c>
      <c r="AE189">
        <f ca="1">IF($C189=5,OFFSET(rapports!$A$1,$K189-1,12,1,1),"--")</f>
        <v>28</v>
      </c>
      <c r="AF189" s="4">
        <f t="shared" si="23"/>
        <v>0.2985948477751757</v>
      </c>
    </row>
    <row r="190" spans="1:32" ht="12.75">
      <c r="A190" t="s">
        <v>243</v>
      </c>
      <c r="C190">
        <v>5</v>
      </c>
      <c r="D190">
        <v>4</v>
      </c>
      <c r="E190">
        <f ca="1">OFFSET(Différentiels!$A$1,$D190+4,1,1,1)</f>
        <v>16</v>
      </c>
      <c r="F190">
        <f ca="1">OFFSET(Différentiels!$A$1,$D190+4,2,1,1)</f>
        <v>57</v>
      </c>
      <c r="G190">
        <v>1</v>
      </c>
      <c r="H190" s="58">
        <f ca="1">OFFSET(Tachy!$A$1,$G190+4,1,1,1)</f>
        <v>21</v>
      </c>
      <c r="I190" s="58">
        <f ca="1">OFFSET(Tachy!$A$1,$G190+4,2,1,1)</f>
        <v>19</v>
      </c>
      <c r="K190">
        <v>31</v>
      </c>
      <c r="N190" t="str">
        <f ca="1">OFFSET(rapports!$A$1,$K190-1,0,1,1)</f>
        <v>JB3C</v>
      </c>
      <c r="O190">
        <f ca="1">OFFSET(rapports!$A$1,$K190-1,1,1,1)</f>
        <v>11</v>
      </c>
      <c r="P190">
        <f ca="1">OFFSET(rapports!$A$1,$K190-1,2,1,1)</f>
        <v>-39</v>
      </c>
      <c r="Q190" s="4">
        <f t="shared" si="18"/>
        <v>-0.07917228969860549</v>
      </c>
      <c r="R190">
        <f ca="1">OFFSET(rapports!$A$1,$K190-1,3,1,1)</f>
        <v>11</v>
      </c>
      <c r="S190">
        <f ca="1">OFFSET(rapports!$A$1,$K190-1,4,1,1)</f>
        <v>41</v>
      </c>
      <c r="T190" s="4">
        <f t="shared" si="19"/>
        <v>0.07531022678647839</v>
      </c>
      <c r="U190">
        <f ca="1">OFFSET(rapports!$A$1,$K190-1,5,1,1)</f>
        <v>21</v>
      </c>
      <c r="V190">
        <f ca="1">OFFSET(rapports!$A$1,$K190-1,6,1,1)</f>
        <v>43</v>
      </c>
      <c r="W190" s="4">
        <f t="shared" si="20"/>
        <v>0.13708690330477355</v>
      </c>
      <c r="X190">
        <f ca="1">OFFSET(rapports!$A$1,$K190-1,7,1,1)</f>
        <v>28</v>
      </c>
      <c r="Y190">
        <f ca="1">OFFSET(rapports!$A$1,$K190-1,8,1,1)</f>
        <v>37</v>
      </c>
      <c r="Z190" s="4">
        <f t="shared" si="21"/>
        <v>0.2124229492650545</v>
      </c>
      <c r="AA190">
        <f ca="1">OFFSET(rapports!$A$1,$K190-1,9,1,1)</f>
        <v>30</v>
      </c>
      <c r="AB190">
        <f ca="1">OFFSET(rapports!$A$1,$K190-1,10,1,1)</f>
        <v>29</v>
      </c>
      <c r="AC190" s="4">
        <f t="shared" si="22"/>
        <v>0.2903811252268602</v>
      </c>
      <c r="AD190">
        <f ca="1">IF($C190=5,OFFSET(rapports!$A$1,$K190-1,11,1,1),"--")</f>
        <v>39</v>
      </c>
      <c r="AE190">
        <f ca="1">IF($C190=5,OFFSET(rapports!$A$1,$K190-1,12,1,1),"--")</f>
        <v>31</v>
      </c>
      <c r="AF190" s="4">
        <f t="shared" si="23"/>
        <v>0.3531409168081494</v>
      </c>
    </row>
    <row r="191" spans="1:32" ht="12.75">
      <c r="A191" t="s">
        <v>239</v>
      </c>
      <c r="C191">
        <v>5</v>
      </c>
      <c r="D191">
        <v>1</v>
      </c>
      <c r="E191">
        <f ca="1">OFFSET(Différentiels!$A$1,$D191+4,1,1,1)</f>
        <v>15</v>
      </c>
      <c r="F191">
        <f ca="1">OFFSET(Différentiels!$A$1,$D191+4,2,1,1)</f>
        <v>58</v>
      </c>
      <c r="G191">
        <v>3</v>
      </c>
      <c r="H191" s="58">
        <f ca="1">OFFSET(Tachy!$A$1,$G191+4,1,1,1)</f>
        <v>21</v>
      </c>
      <c r="I191" s="58">
        <f ca="1">OFFSET(Tachy!$A$1,$G191+4,2,1,1)</f>
        <v>18</v>
      </c>
      <c r="K191">
        <v>35</v>
      </c>
      <c r="N191" t="str">
        <f ca="1">OFFSET(rapports!$A$1,$K191-1,0,1,1)</f>
        <v>JB3G</v>
      </c>
      <c r="O191">
        <f ca="1">OFFSET(rapports!$A$1,$K191-1,1,1,1)</f>
        <v>11</v>
      </c>
      <c r="P191">
        <f ca="1">OFFSET(rapports!$A$1,$K191-1,2,1,1)</f>
        <v>-39</v>
      </c>
      <c r="Q191" s="4">
        <f t="shared" si="18"/>
        <v>-0.07294429708222812</v>
      </c>
      <c r="R191">
        <f ca="1">OFFSET(rapports!$A$1,$K191-1,3,1,1)</f>
        <v>11</v>
      </c>
      <c r="S191">
        <f ca="1">OFFSET(rapports!$A$1,$K191-1,4,1,1)</f>
        <v>41</v>
      </c>
      <c r="T191" s="4">
        <f t="shared" si="19"/>
        <v>0.06938603868797308</v>
      </c>
      <c r="U191">
        <f ca="1">OFFSET(rapports!$A$1,$K191-1,5,1,1)</f>
        <v>21</v>
      </c>
      <c r="V191">
        <f ca="1">OFFSET(rapports!$A$1,$K191-1,6,1,1)</f>
        <v>43</v>
      </c>
      <c r="W191" s="4">
        <f t="shared" si="20"/>
        <v>0.12630312750601444</v>
      </c>
      <c r="X191">
        <f ca="1">OFFSET(rapports!$A$1,$K191-1,7,1,1)</f>
        <v>28</v>
      </c>
      <c r="Y191">
        <f ca="1">OFFSET(rapports!$A$1,$K191-1,8,1,1)</f>
        <v>39</v>
      </c>
      <c r="Z191" s="4">
        <f t="shared" si="21"/>
        <v>0.1856763925729443</v>
      </c>
      <c r="AA191">
        <f ca="1">OFFSET(rapports!$A$1,$K191-1,9,1,1)</f>
        <v>34</v>
      </c>
      <c r="AB191">
        <f ca="1">OFFSET(rapports!$A$1,$K191-1,10,1,1)</f>
        <v>35</v>
      </c>
      <c r="AC191" s="4">
        <f t="shared" si="22"/>
        <v>0.25123152709359603</v>
      </c>
      <c r="AD191">
        <f ca="1">IF($C191=5,OFFSET(rapports!$A$1,$K191-1,11,1,1),"--")</f>
        <v>34</v>
      </c>
      <c r="AE191">
        <f ca="1">IF($C191=5,OFFSET(rapports!$A$1,$K191-1,12,1,1),"--")</f>
        <v>28</v>
      </c>
      <c r="AF191" s="4">
        <f t="shared" si="23"/>
        <v>0.31403940886699505</v>
      </c>
    </row>
    <row r="192" spans="1:32" ht="12.75">
      <c r="A192" t="s">
        <v>244</v>
      </c>
      <c r="C192">
        <v>5</v>
      </c>
      <c r="D192">
        <v>4</v>
      </c>
      <c r="E192">
        <f ca="1">OFFSET(Différentiels!$A$1,$D192+4,1,1,1)</f>
        <v>16</v>
      </c>
      <c r="F192">
        <f ca="1">OFFSET(Différentiels!$A$1,$D192+4,2,1,1)</f>
        <v>57</v>
      </c>
      <c r="G192">
        <v>3</v>
      </c>
      <c r="H192" s="58">
        <f ca="1">OFFSET(Tachy!$A$1,$G192+4,1,1,1)</f>
        <v>21</v>
      </c>
      <c r="I192" s="58">
        <f ca="1">OFFSET(Tachy!$A$1,$G192+4,2,1,1)</f>
        <v>18</v>
      </c>
      <c r="K192">
        <v>40</v>
      </c>
      <c r="N192" t="str">
        <f ca="1">OFFSET(rapports!$A$1,$K192-1,0,1,1)</f>
        <v>JB3M</v>
      </c>
      <c r="O192">
        <f ca="1">OFFSET(rapports!$A$1,$K192-1,1,1,1)</f>
        <v>11</v>
      </c>
      <c r="P192">
        <f ca="1">OFFSET(rapports!$A$1,$K192-1,2,1,1)</f>
        <v>-39</v>
      </c>
      <c r="Q192" s="4">
        <f t="shared" si="18"/>
        <v>-0.07917228969860549</v>
      </c>
      <c r="R192">
        <f ca="1">OFFSET(rapports!$A$1,$K192-1,3,1,1)</f>
        <v>11</v>
      </c>
      <c r="S192">
        <f ca="1">OFFSET(rapports!$A$1,$K192-1,4,1,1)</f>
        <v>41</v>
      </c>
      <c r="T192" s="4">
        <f t="shared" si="19"/>
        <v>0.07531022678647839</v>
      </c>
      <c r="U192">
        <f ca="1">OFFSET(rapports!$A$1,$K192-1,5,1,1)</f>
        <v>21</v>
      </c>
      <c r="V192">
        <f ca="1">OFFSET(rapports!$A$1,$K192-1,6,1,1)</f>
        <v>43</v>
      </c>
      <c r="W192" s="4">
        <f t="shared" si="20"/>
        <v>0.13708690330477355</v>
      </c>
      <c r="X192">
        <f ca="1">OFFSET(rapports!$A$1,$K192-1,7,1,1)</f>
        <v>28</v>
      </c>
      <c r="Y192">
        <f ca="1">OFFSET(rapports!$A$1,$K192-1,8,1,1)</f>
        <v>37</v>
      </c>
      <c r="Z192" s="4">
        <f t="shared" si="21"/>
        <v>0.2124229492650545</v>
      </c>
      <c r="AA192">
        <f ca="1">OFFSET(rapports!$A$1,$K192-1,9,1,1)</f>
        <v>30</v>
      </c>
      <c r="AB192">
        <f ca="1">OFFSET(rapports!$A$1,$K192-1,10,1,1)</f>
        <v>29</v>
      </c>
      <c r="AC192" s="4">
        <f t="shared" si="22"/>
        <v>0.2903811252268602</v>
      </c>
      <c r="AD192">
        <f ca="1">IF($C192=5,OFFSET(rapports!$A$1,$K192-1,11,1,1),"--")</f>
        <v>41</v>
      </c>
      <c r="AE192">
        <f ca="1">IF($C192=5,OFFSET(rapports!$A$1,$K192-1,12,1,1),"--")</f>
        <v>31</v>
      </c>
      <c r="AF192" s="4">
        <f t="shared" si="23"/>
        <v>0.37125070741369554</v>
      </c>
    </row>
    <row r="193" spans="1:32" ht="12.75">
      <c r="A193" t="s">
        <v>245</v>
      </c>
      <c r="C193">
        <v>5</v>
      </c>
      <c r="D193">
        <v>8</v>
      </c>
      <c r="E193">
        <f ca="1">OFFSET(Différentiels!$A$1,$D193+4,1,1,1)</f>
        <v>15</v>
      </c>
      <c r="F193">
        <f ca="1">OFFSET(Différentiels!$A$1,$D193+4,2,1,1)</f>
        <v>61</v>
      </c>
      <c r="G193">
        <v>3</v>
      </c>
      <c r="H193" s="58">
        <f ca="1">OFFSET(Tachy!$A$1,$G193+4,1,1,1)</f>
        <v>21</v>
      </c>
      <c r="I193" s="58">
        <f ca="1">OFFSET(Tachy!$A$1,$G193+4,2,1,1)</f>
        <v>18</v>
      </c>
      <c r="K193">
        <v>35</v>
      </c>
      <c r="N193" t="str">
        <f ca="1">OFFSET(rapports!$A$1,$K193-1,0,1,1)</f>
        <v>JB3G</v>
      </c>
      <c r="O193">
        <f ca="1">OFFSET(rapports!$A$1,$K193-1,1,1,1)</f>
        <v>11</v>
      </c>
      <c r="P193">
        <f ca="1">OFFSET(rapports!$A$1,$K193-1,2,1,1)</f>
        <v>-39</v>
      </c>
      <c r="Q193" s="4">
        <f t="shared" si="18"/>
        <v>-0.06935687263556116</v>
      </c>
      <c r="R193">
        <f ca="1">OFFSET(rapports!$A$1,$K193-1,3,1,1)</f>
        <v>11</v>
      </c>
      <c r="S193">
        <f ca="1">OFFSET(rapports!$A$1,$K193-1,4,1,1)</f>
        <v>41</v>
      </c>
      <c r="T193" s="4">
        <f t="shared" si="19"/>
        <v>0.06597361055577769</v>
      </c>
      <c r="U193">
        <f ca="1">OFFSET(rapports!$A$1,$K193-1,5,1,1)</f>
        <v>21</v>
      </c>
      <c r="V193">
        <f ca="1">OFFSET(rapports!$A$1,$K193-1,6,1,1)</f>
        <v>43</v>
      </c>
      <c r="W193" s="4">
        <f t="shared" si="20"/>
        <v>0.12009149828440716</v>
      </c>
      <c r="X193">
        <f ca="1">OFFSET(rapports!$A$1,$K193-1,7,1,1)</f>
        <v>28</v>
      </c>
      <c r="Y193">
        <f ca="1">OFFSET(rapports!$A$1,$K193-1,8,1,1)</f>
        <v>39</v>
      </c>
      <c r="Z193" s="4">
        <f t="shared" si="21"/>
        <v>0.17654476670870112</v>
      </c>
      <c r="AA193">
        <f ca="1">OFFSET(rapports!$A$1,$K193-1,9,1,1)</f>
        <v>34</v>
      </c>
      <c r="AB193">
        <f ca="1">OFFSET(rapports!$A$1,$K193-1,10,1,1)</f>
        <v>35</v>
      </c>
      <c r="AC193" s="4">
        <f t="shared" si="22"/>
        <v>0.23887587822014053</v>
      </c>
      <c r="AD193">
        <f ca="1">IF($C193=5,OFFSET(rapports!$A$1,$K193-1,11,1,1),"--")</f>
        <v>34</v>
      </c>
      <c r="AE193">
        <f ca="1">IF($C193=5,OFFSET(rapports!$A$1,$K193-1,12,1,1),"--")</f>
        <v>28</v>
      </c>
      <c r="AF193" s="4">
        <f t="shared" si="23"/>
        <v>0.2985948477751757</v>
      </c>
    </row>
    <row r="194" spans="1:32" ht="12.75">
      <c r="A194" t="s">
        <v>246</v>
      </c>
      <c r="C194">
        <v>5</v>
      </c>
      <c r="D194">
        <v>6</v>
      </c>
      <c r="E194">
        <f ca="1">OFFSET(Différentiels!$A$1,$D194+4,1,1,1)</f>
        <v>17</v>
      </c>
      <c r="F194">
        <f ca="1">OFFSET(Différentiels!$A$1,$D194+4,2,1,1)</f>
        <v>56</v>
      </c>
      <c r="G194">
        <v>2</v>
      </c>
      <c r="H194" s="58">
        <f ca="1">OFFSET(Tachy!$A$1,$G194+4,1,1,1)</f>
        <v>21</v>
      </c>
      <c r="I194" s="58">
        <f ca="1">OFFSET(Tachy!$A$1,$G194+4,2,1,1)</f>
        <v>20</v>
      </c>
      <c r="K194">
        <v>31</v>
      </c>
      <c r="N194" t="str">
        <f ca="1">OFFSET(rapports!$A$1,$K194-1,0,1,1)</f>
        <v>JB3C</v>
      </c>
      <c r="O194">
        <f ca="1">OFFSET(rapports!$A$1,$K194-1,1,1,1)</f>
        <v>11</v>
      </c>
      <c r="P194">
        <f ca="1">OFFSET(rapports!$A$1,$K194-1,2,1,1)</f>
        <v>-39</v>
      </c>
      <c r="Q194" s="4">
        <f t="shared" si="18"/>
        <v>-0.08562271062271062</v>
      </c>
      <c r="R194">
        <f ca="1">OFFSET(rapports!$A$1,$K194-1,3,1,1)</f>
        <v>11</v>
      </c>
      <c r="S194">
        <f ca="1">OFFSET(rapports!$A$1,$K194-1,4,1,1)</f>
        <v>41</v>
      </c>
      <c r="T194" s="4">
        <f t="shared" si="19"/>
        <v>0.08144599303135888</v>
      </c>
      <c r="U194">
        <f ca="1">OFFSET(rapports!$A$1,$K194-1,5,1,1)</f>
        <v>21</v>
      </c>
      <c r="V194">
        <f ca="1">OFFSET(rapports!$A$1,$K194-1,6,1,1)</f>
        <v>43</v>
      </c>
      <c r="W194" s="4">
        <f t="shared" si="20"/>
        <v>0.14825581395348839</v>
      </c>
      <c r="X194">
        <f ca="1">OFFSET(rapports!$A$1,$K194-1,7,1,1)</f>
        <v>28</v>
      </c>
      <c r="Y194">
        <f ca="1">OFFSET(rapports!$A$1,$K194-1,8,1,1)</f>
        <v>37</v>
      </c>
      <c r="Z194" s="4">
        <f t="shared" si="21"/>
        <v>0.22972972972972974</v>
      </c>
      <c r="AA194">
        <f ca="1">OFFSET(rapports!$A$1,$K194-1,9,1,1)</f>
        <v>30</v>
      </c>
      <c r="AB194">
        <f ca="1">OFFSET(rapports!$A$1,$K194-1,10,1,1)</f>
        <v>29</v>
      </c>
      <c r="AC194" s="4">
        <f t="shared" si="22"/>
        <v>0.3140394088669951</v>
      </c>
      <c r="AD194">
        <f ca="1">IF($C194=5,OFFSET(rapports!$A$1,$K194-1,11,1,1),"--")</f>
        <v>39</v>
      </c>
      <c r="AE194">
        <f ca="1">IF($C194=5,OFFSET(rapports!$A$1,$K194-1,12,1,1),"--")</f>
        <v>31</v>
      </c>
      <c r="AF194" s="4">
        <f t="shared" si="23"/>
        <v>0.38191244239631333</v>
      </c>
    </row>
    <row r="195" spans="1:32" ht="12.75">
      <c r="A195" t="s">
        <v>247</v>
      </c>
      <c r="C195">
        <v>5</v>
      </c>
      <c r="D195">
        <v>8</v>
      </c>
      <c r="E195">
        <f ca="1">OFFSET(Différentiels!$A$1,$D195+4,1,1,1)</f>
        <v>15</v>
      </c>
      <c r="F195">
        <f ca="1">OFFSET(Différentiels!$A$1,$D195+4,2,1,1)</f>
        <v>61</v>
      </c>
      <c r="G195">
        <v>1</v>
      </c>
      <c r="H195" s="58">
        <f ca="1">OFFSET(Tachy!$A$1,$G195+4,1,1,1)</f>
        <v>21</v>
      </c>
      <c r="I195" s="58">
        <f ca="1">OFFSET(Tachy!$A$1,$G195+4,2,1,1)</f>
        <v>19</v>
      </c>
      <c r="K195">
        <v>43</v>
      </c>
      <c r="N195" t="str">
        <f ca="1">OFFSET(rapports!$A$1,$K195-1,0,1,1)</f>
        <v>JB3P</v>
      </c>
      <c r="O195">
        <f ca="1">OFFSET(rapports!$A$1,$K195-1,1,1,1)</f>
        <v>11</v>
      </c>
      <c r="P195">
        <f ca="1">OFFSET(rapports!$A$1,$K195-1,2,1,1)</f>
        <v>-39</v>
      </c>
      <c r="Q195" s="4">
        <f t="shared" si="18"/>
        <v>-0.06935687263556116</v>
      </c>
      <c r="R195">
        <f ca="1">OFFSET(rapports!$A$1,$K195-1,3,1,1)</f>
        <v>11</v>
      </c>
      <c r="S195">
        <f ca="1">OFFSET(rapports!$A$1,$K195-1,4,1,1)</f>
        <v>34</v>
      </c>
      <c r="T195" s="4">
        <f t="shared" si="19"/>
        <v>0.07955641272902604</v>
      </c>
      <c r="U195">
        <f ca="1">OFFSET(rapports!$A$1,$K195-1,5,1,1)</f>
        <v>22</v>
      </c>
      <c r="V195">
        <f ca="1">OFFSET(rapports!$A$1,$K195-1,6,1,1)</f>
        <v>41</v>
      </c>
      <c r="W195" s="4">
        <f t="shared" si="20"/>
        <v>0.13194722111155538</v>
      </c>
      <c r="X195">
        <f ca="1">OFFSET(rapports!$A$1,$K195-1,7,1,1)</f>
        <v>28</v>
      </c>
      <c r="Y195">
        <f ca="1">OFFSET(rapports!$A$1,$K195-1,8,1,1)</f>
        <v>37</v>
      </c>
      <c r="Z195" s="4">
        <f t="shared" si="21"/>
        <v>0.18608772707133361</v>
      </c>
      <c r="AA195">
        <f ca="1">OFFSET(rapports!$A$1,$K195-1,9,1,1)</f>
        <v>30</v>
      </c>
      <c r="AB195">
        <f ca="1">OFFSET(rapports!$A$1,$K195-1,10,1,1)</f>
        <v>29</v>
      </c>
      <c r="AC195" s="4">
        <f t="shared" si="22"/>
        <v>0.25438100621820237</v>
      </c>
      <c r="AD195">
        <f ca="1">IF($C195=5,OFFSET(rapports!$A$1,$K195-1,11,1,1),"--")</f>
        <v>42</v>
      </c>
      <c r="AE195">
        <f ca="1">IF($C195=5,OFFSET(rapports!$A$1,$K195-1,12,1,1),"--")</f>
        <v>31</v>
      </c>
      <c r="AF195" s="4">
        <f t="shared" si="23"/>
        <v>0.3331570597567424</v>
      </c>
    </row>
    <row r="196" spans="1:32" ht="12.75">
      <c r="A196" t="s">
        <v>248</v>
      </c>
      <c r="C196">
        <v>5</v>
      </c>
      <c r="D196">
        <v>1</v>
      </c>
      <c r="E196">
        <f ca="1">OFFSET(Différentiels!$A$1,$D196+4,1,1,1)</f>
        <v>15</v>
      </c>
      <c r="F196">
        <f ca="1">OFFSET(Différentiels!$A$1,$D196+4,2,1,1)</f>
        <v>58</v>
      </c>
      <c r="G196">
        <v>3</v>
      </c>
      <c r="H196" s="58">
        <f ca="1">OFFSET(Tachy!$A$1,$G196+4,1,1,1)</f>
        <v>21</v>
      </c>
      <c r="I196" s="58">
        <f ca="1">OFFSET(Tachy!$A$1,$G196+4,2,1,1)</f>
        <v>18</v>
      </c>
      <c r="K196">
        <v>42</v>
      </c>
      <c r="N196" t="str">
        <f ca="1">OFFSET(rapports!$A$1,$K196-1,0,1,1)</f>
        <v>JB3O</v>
      </c>
      <c r="O196">
        <f ca="1">OFFSET(rapports!$A$1,$K196-1,1,1,1)</f>
        <v>11</v>
      </c>
      <c r="P196">
        <f ca="1">OFFSET(rapports!$A$1,$K196-1,2,1,1)</f>
        <v>-39</v>
      </c>
      <c r="Q196" s="4">
        <f t="shared" si="18"/>
        <v>-0.07294429708222812</v>
      </c>
      <c r="R196">
        <f ca="1">OFFSET(rapports!$A$1,$K196-1,3,1,1)</f>
        <v>11</v>
      </c>
      <c r="S196">
        <f ca="1">OFFSET(rapports!$A$1,$K196-1,4,1,1)</f>
        <v>41</v>
      </c>
      <c r="T196" s="4">
        <f t="shared" si="19"/>
        <v>0.06938603868797308</v>
      </c>
      <c r="U196">
        <f ca="1">OFFSET(rapports!$A$1,$K196-1,5,1,1)</f>
        <v>21</v>
      </c>
      <c r="V196">
        <f ca="1">OFFSET(rapports!$A$1,$K196-1,6,1,1)</f>
        <v>43</v>
      </c>
      <c r="W196" s="4">
        <f t="shared" si="20"/>
        <v>0.12630312750601444</v>
      </c>
      <c r="X196">
        <f ca="1">OFFSET(rapports!$A$1,$K196-1,7,1,1)</f>
        <v>28</v>
      </c>
      <c r="Y196">
        <f ca="1">OFFSET(rapports!$A$1,$K196-1,8,1,1)</f>
        <v>39</v>
      </c>
      <c r="Z196" s="4">
        <f t="shared" si="21"/>
        <v>0.1856763925729443</v>
      </c>
      <c r="AA196">
        <f ca="1">OFFSET(rapports!$A$1,$K196-1,9,1,1)</f>
        <v>34</v>
      </c>
      <c r="AB196">
        <f ca="1">OFFSET(rapports!$A$1,$K196-1,10,1,1)</f>
        <v>35</v>
      </c>
      <c r="AC196" s="4">
        <f t="shared" si="22"/>
        <v>0.25123152709359603</v>
      </c>
      <c r="AD196">
        <f ca="1">IF($C196=5,OFFSET(rapports!$A$1,$K196-1,11,1,1),"--")</f>
        <v>39</v>
      </c>
      <c r="AE196">
        <f ca="1">IF($C196=5,OFFSET(rapports!$A$1,$K196-1,12,1,1),"--")</f>
        <v>32</v>
      </c>
      <c r="AF196" s="4">
        <f t="shared" si="23"/>
        <v>0.3151939655172414</v>
      </c>
    </row>
    <row r="197" spans="1:32" ht="12.75">
      <c r="A197" t="s">
        <v>249</v>
      </c>
      <c r="C197">
        <v>5</v>
      </c>
      <c r="D197">
        <v>4</v>
      </c>
      <c r="E197">
        <f ca="1">OFFSET(Différentiels!$A$1,$D197+4,1,1,1)</f>
        <v>16</v>
      </c>
      <c r="F197">
        <f ca="1">OFFSET(Différentiels!$A$1,$D197+4,2,1,1)</f>
        <v>57</v>
      </c>
      <c r="G197">
        <v>3</v>
      </c>
      <c r="H197" s="58">
        <f ca="1">OFFSET(Tachy!$A$1,$G197+4,1,1,1)</f>
        <v>21</v>
      </c>
      <c r="I197" s="58">
        <f ca="1">OFFSET(Tachy!$A$1,$G197+4,2,1,1)</f>
        <v>18</v>
      </c>
      <c r="K197">
        <v>40</v>
      </c>
      <c r="N197" t="str">
        <f ca="1">OFFSET(rapports!$A$1,$K197-1,0,1,1)</f>
        <v>JB3M</v>
      </c>
      <c r="O197">
        <f ca="1">OFFSET(rapports!$A$1,$K197-1,1,1,1)</f>
        <v>11</v>
      </c>
      <c r="P197">
        <f ca="1">OFFSET(rapports!$A$1,$K197-1,2,1,1)</f>
        <v>-39</v>
      </c>
      <c r="Q197" s="4">
        <f t="shared" si="18"/>
        <v>-0.07917228969860549</v>
      </c>
      <c r="R197">
        <f ca="1">OFFSET(rapports!$A$1,$K197-1,3,1,1)</f>
        <v>11</v>
      </c>
      <c r="S197">
        <f ca="1">OFFSET(rapports!$A$1,$K197-1,4,1,1)</f>
        <v>41</v>
      </c>
      <c r="T197" s="4">
        <f t="shared" si="19"/>
        <v>0.07531022678647839</v>
      </c>
      <c r="U197">
        <f ca="1">OFFSET(rapports!$A$1,$K197-1,5,1,1)</f>
        <v>21</v>
      </c>
      <c r="V197">
        <f ca="1">OFFSET(rapports!$A$1,$K197-1,6,1,1)</f>
        <v>43</v>
      </c>
      <c r="W197" s="4">
        <f t="shared" si="20"/>
        <v>0.13708690330477355</v>
      </c>
      <c r="X197">
        <f ca="1">OFFSET(rapports!$A$1,$K197-1,7,1,1)</f>
        <v>28</v>
      </c>
      <c r="Y197">
        <f ca="1">OFFSET(rapports!$A$1,$K197-1,8,1,1)</f>
        <v>37</v>
      </c>
      <c r="Z197" s="4">
        <f t="shared" si="21"/>
        <v>0.2124229492650545</v>
      </c>
      <c r="AA197">
        <f ca="1">OFFSET(rapports!$A$1,$K197-1,9,1,1)</f>
        <v>30</v>
      </c>
      <c r="AB197">
        <f ca="1">OFFSET(rapports!$A$1,$K197-1,10,1,1)</f>
        <v>29</v>
      </c>
      <c r="AC197" s="4">
        <f t="shared" si="22"/>
        <v>0.2903811252268602</v>
      </c>
      <c r="AD197">
        <f ca="1">IF($C197=5,OFFSET(rapports!$A$1,$K197-1,11,1,1),"--")</f>
        <v>41</v>
      </c>
      <c r="AE197">
        <f ca="1">IF($C197=5,OFFSET(rapports!$A$1,$K197-1,12,1,1),"--")</f>
        <v>31</v>
      </c>
      <c r="AF197" s="4">
        <f t="shared" si="23"/>
        <v>0.37125070741369554</v>
      </c>
    </row>
    <row r="198" spans="1:32" ht="12.75">
      <c r="A198" t="s">
        <v>250</v>
      </c>
      <c r="C198">
        <v>5</v>
      </c>
      <c r="D198">
        <v>1</v>
      </c>
      <c r="E198">
        <f ca="1">OFFSET(Différentiels!$A$1,$D198+4,1,1,1)</f>
        <v>15</v>
      </c>
      <c r="F198">
        <f ca="1">OFFSET(Différentiels!$A$1,$D198+4,2,1,1)</f>
        <v>58</v>
      </c>
      <c r="G198">
        <v>3</v>
      </c>
      <c r="H198" s="58">
        <f ca="1">OFFSET(Tachy!$A$1,$G198+4,1,1,1)</f>
        <v>21</v>
      </c>
      <c r="I198" s="58">
        <f ca="1">OFFSET(Tachy!$A$1,$G198+4,2,1,1)</f>
        <v>18</v>
      </c>
      <c r="K198">
        <v>35</v>
      </c>
      <c r="N198" t="str">
        <f ca="1">OFFSET(rapports!$A$1,$K198-1,0,1,1)</f>
        <v>JB3G</v>
      </c>
      <c r="O198">
        <f ca="1">OFFSET(rapports!$A$1,$K198-1,1,1,1)</f>
        <v>11</v>
      </c>
      <c r="P198">
        <f ca="1">OFFSET(rapports!$A$1,$K198-1,2,1,1)</f>
        <v>-39</v>
      </c>
      <c r="Q198" s="4">
        <f t="shared" si="18"/>
        <v>-0.07294429708222812</v>
      </c>
      <c r="R198">
        <f ca="1">OFFSET(rapports!$A$1,$K198-1,3,1,1)</f>
        <v>11</v>
      </c>
      <c r="S198">
        <f ca="1">OFFSET(rapports!$A$1,$K198-1,4,1,1)</f>
        <v>41</v>
      </c>
      <c r="T198" s="4">
        <f t="shared" si="19"/>
        <v>0.06938603868797308</v>
      </c>
      <c r="U198">
        <f ca="1">OFFSET(rapports!$A$1,$K198-1,5,1,1)</f>
        <v>21</v>
      </c>
      <c r="V198">
        <f ca="1">OFFSET(rapports!$A$1,$K198-1,6,1,1)</f>
        <v>43</v>
      </c>
      <c r="W198" s="4">
        <f t="shared" si="20"/>
        <v>0.12630312750601444</v>
      </c>
      <c r="X198">
        <f ca="1">OFFSET(rapports!$A$1,$K198-1,7,1,1)</f>
        <v>28</v>
      </c>
      <c r="Y198">
        <f ca="1">OFFSET(rapports!$A$1,$K198-1,8,1,1)</f>
        <v>39</v>
      </c>
      <c r="Z198" s="4">
        <f t="shared" si="21"/>
        <v>0.1856763925729443</v>
      </c>
      <c r="AA198">
        <f ca="1">OFFSET(rapports!$A$1,$K198-1,9,1,1)</f>
        <v>34</v>
      </c>
      <c r="AB198">
        <f ca="1">OFFSET(rapports!$A$1,$K198-1,10,1,1)</f>
        <v>35</v>
      </c>
      <c r="AC198" s="4">
        <f t="shared" si="22"/>
        <v>0.25123152709359603</v>
      </c>
      <c r="AD198">
        <f ca="1">IF($C198=5,OFFSET(rapports!$A$1,$K198-1,11,1,1),"--")</f>
        <v>34</v>
      </c>
      <c r="AE198">
        <f ca="1">IF($C198=5,OFFSET(rapports!$A$1,$K198-1,12,1,1),"--")</f>
        <v>28</v>
      </c>
      <c r="AF198" s="4">
        <f t="shared" si="23"/>
        <v>0.31403940886699505</v>
      </c>
    </row>
    <row r="199" spans="1:32" ht="12.75">
      <c r="A199" t="s">
        <v>251</v>
      </c>
      <c r="C199">
        <v>5</v>
      </c>
      <c r="D199">
        <v>10</v>
      </c>
      <c r="E199">
        <f ca="1">OFFSET(Différentiels!$A$1,$D199+4,1,1,1)</f>
        <v>15</v>
      </c>
      <c r="F199">
        <f ca="1">OFFSET(Différentiels!$A$1,$D199+4,2,1,1)</f>
        <v>56</v>
      </c>
      <c r="G199">
        <v>3</v>
      </c>
      <c r="H199" s="58">
        <f ca="1">OFFSET(Tachy!$A$1,$G199+4,1,1,1)</f>
        <v>21</v>
      </c>
      <c r="I199" s="58">
        <f ca="1">OFFSET(Tachy!$A$1,$G199+4,2,1,1)</f>
        <v>18</v>
      </c>
      <c r="K199">
        <v>40</v>
      </c>
      <c r="N199" t="str">
        <f ca="1">OFFSET(rapports!$A$1,$K199-1,0,1,1)</f>
        <v>JB3M</v>
      </c>
      <c r="O199">
        <f ca="1">OFFSET(rapports!$A$1,$K199-1,1,1,1)</f>
        <v>11</v>
      </c>
      <c r="P199">
        <f ca="1">OFFSET(rapports!$A$1,$K199-1,2,1,1)</f>
        <v>-39</v>
      </c>
      <c r="Q199" s="4">
        <f t="shared" si="18"/>
        <v>-0.07554945054945056</v>
      </c>
      <c r="R199">
        <f ca="1">OFFSET(rapports!$A$1,$K199-1,3,1,1)</f>
        <v>11</v>
      </c>
      <c r="S199">
        <f ca="1">OFFSET(rapports!$A$1,$K199-1,4,1,1)</f>
        <v>41</v>
      </c>
      <c r="T199" s="4">
        <f t="shared" si="19"/>
        <v>0.07186411149825785</v>
      </c>
      <c r="U199">
        <f ca="1">OFFSET(rapports!$A$1,$K199-1,5,1,1)</f>
        <v>21</v>
      </c>
      <c r="V199">
        <f ca="1">OFFSET(rapports!$A$1,$K199-1,6,1,1)</f>
        <v>43</v>
      </c>
      <c r="W199" s="4">
        <f t="shared" si="20"/>
        <v>0.1308139534883721</v>
      </c>
      <c r="X199">
        <f ca="1">OFFSET(rapports!$A$1,$K199-1,7,1,1)</f>
        <v>28</v>
      </c>
      <c r="Y199">
        <f ca="1">OFFSET(rapports!$A$1,$K199-1,8,1,1)</f>
        <v>37</v>
      </c>
      <c r="Z199" s="4">
        <f t="shared" si="21"/>
        <v>0.20270270270270271</v>
      </c>
      <c r="AA199">
        <f ca="1">OFFSET(rapports!$A$1,$K199-1,9,1,1)</f>
        <v>30</v>
      </c>
      <c r="AB199">
        <f ca="1">OFFSET(rapports!$A$1,$K199-1,10,1,1)</f>
        <v>29</v>
      </c>
      <c r="AC199" s="4">
        <f t="shared" si="22"/>
        <v>0.2770935960591133</v>
      </c>
      <c r="AD199">
        <f ca="1">IF($C199=5,OFFSET(rapports!$A$1,$K199-1,11,1,1),"--")</f>
        <v>41</v>
      </c>
      <c r="AE199">
        <f ca="1">IF($C199=5,OFFSET(rapports!$A$1,$K199-1,12,1,1),"--")</f>
        <v>31</v>
      </c>
      <c r="AF199" s="4">
        <f t="shared" si="23"/>
        <v>0.35426267281105994</v>
      </c>
    </row>
    <row r="200" spans="1:32" ht="12.75">
      <c r="A200" t="s">
        <v>252</v>
      </c>
      <c r="C200">
        <v>5</v>
      </c>
      <c r="D200">
        <v>11</v>
      </c>
      <c r="E200">
        <f ca="1">OFFSET(Différentiels!$A$1,$D200+4,1,1,1)</f>
        <v>15</v>
      </c>
      <c r="F200">
        <f ca="1">OFFSET(Différentiels!$A$1,$D200+4,2,1,1)</f>
        <v>59</v>
      </c>
      <c r="G200">
        <v>3</v>
      </c>
      <c r="H200" s="58">
        <f ca="1">OFFSET(Tachy!$A$1,$G200+4,1,1,1)</f>
        <v>21</v>
      </c>
      <c r="I200" s="58">
        <f ca="1">OFFSET(Tachy!$A$1,$G200+4,2,1,1)</f>
        <v>18</v>
      </c>
      <c r="K200" t="s">
        <v>257</v>
      </c>
      <c r="N200" t="e">
        <f ca="1">OFFSET(rapports!$A$1,$K200-1,0,1,1)</f>
        <v>#VALUE!</v>
      </c>
      <c r="O200" t="e">
        <f ca="1">OFFSET(rapports!$A$1,$K200-1,1,1,1)</f>
        <v>#VALUE!</v>
      </c>
      <c r="P200" t="e">
        <f ca="1">OFFSET(rapports!$A$1,$K200-1,2,1,1)</f>
        <v>#VALUE!</v>
      </c>
      <c r="Q200" s="4" t="e">
        <f t="shared" si="18"/>
        <v>#VALUE!</v>
      </c>
      <c r="R200" t="e">
        <f ca="1">OFFSET(rapports!$A$1,$K200-1,3,1,1)</f>
        <v>#VALUE!</v>
      </c>
      <c r="S200" t="e">
        <f ca="1">OFFSET(rapports!$A$1,$K200-1,4,1,1)</f>
        <v>#VALUE!</v>
      </c>
      <c r="T200" s="4" t="e">
        <f t="shared" si="19"/>
        <v>#VALUE!</v>
      </c>
      <c r="U200" t="e">
        <f ca="1">OFFSET(rapports!$A$1,$K200-1,5,1,1)</f>
        <v>#VALUE!</v>
      </c>
      <c r="V200" t="e">
        <f ca="1">OFFSET(rapports!$A$1,$K200-1,6,1,1)</f>
        <v>#VALUE!</v>
      </c>
      <c r="W200" s="4" t="e">
        <f t="shared" si="20"/>
        <v>#VALUE!</v>
      </c>
      <c r="X200" t="e">
        <f ca="1">OFFSET(rapports!$A$1,$K200-1,7,1,1)</f>
        <v>#VALUE!</v>
      </c>
      <c r="Y200" t="e">
        <f ca="1">OFFSET(rapports!$A$1,$K200-1,8,1,1)</f>
        <v>#VALUE!</v>
      </c>
      <c r="Z200" s="4" t="e">
        <f t="shared" si="21"/>
        <v>#VALUE!</v>
      </c>
      <c r="AA200" t="e">
        <f ca="1">OFFSET(rapports!$A$1,$K200-1,9,1,1)</f>
        <v>#VALUE!</v>
      </c>
      <c r="AB200" t="e">
        <f ca="1">OFFSET(rapports!$A$1,$K200-1,10,1,1)</f>
        <v>#VALUE!</v>
      </c>
      <c r="AC200" s="4" t="e">
        <f t="shared" si="22"/>
        <v>#VALUE!</v>
      </c>
      <c r="AD200" t="e">
        <f ca="1">IF($C200=5,OFFSET(rapports!$A$1,$K200-1,11,1,1),"--")</f>
        <v>#VALUE!</v>
      </c>
      <c r="AE200" t="e">
        <f ca="1">IF($C200=5,OFFSET(rapports!$A$1,$K200-1,12,1,1),"--")</f>
        <v>#VALUE!</v>
      </c>
      <c r="AF200" s="4" t="e">
        <f t="shared" si="23"/>
        <v>#VALUE!</v>
      </c>
    </row>
    <row r="201" spans="1:32" ht="12.75">
      <c r="A201" t="s">
        <v>253</v>
      </c>
      <c r="C201">
        <v>5</v>
      </c>
      <c r="D201">
        <v>8</v>
      </c>
      <c r="E201">
        <f ca="1">OFFSET(Différentiels!$A$1,$D201+4,1,1,1)</f>
        <v>15</v>
      </c>
      <c r="F201">
        <f ca="1">OFFSET(Différentiels!$A$1,$D201+4,2,1,1)</f>
        <v>61</v>
      </c>
      <c r="G201">
        <v>1</v>
      </c>
      <c r="H201" s="58">
        <f ca="1">OFFSET(Tachy!$A$1,$G201+4,1,1,1)</f>
        <v>21</v>
      </c>
      <c r="I201" s="58">
        <f ca="1">OFFSET(Tachy!$A$1,$G201+4,2,1,1)</f>
        <v>19</v>
      </c>
      <c r="K201">
        <v>43</v>
      </c>
      <c r="N201" t="str">
        <f ca="1">OFFSET(rapports!$A$1,$K201-1,0,1,1)</f>
        <v>JB3P</v>
      </c>
      <c r="O201">
        <f ca="1">OFFSET(rapports!$A$1,$K201-1,1,1,1)</f>
        <v>11</v>
      </c>
      <c r="P201">
        <f ca="1">OFFSET(rapports!$A$1,$K201-1,2,1,1)</f>
        <v>-39</v>
      </c>
      <c r="Q201" s="4">
        <f aca="true" t="shared" si="24" ref="Q201:Q244">$E201*O201/$F201/P201</f>
        <v>-0.06935687263556116</v>
      </c>
      <c r="R201">
        <f ca="1">OFFSET(rapports!$A$1,$K201-1,3,1,1)</f>
        <v>11</v>
      </c>
      <c r="S201">
        <f ca="1">OFFSET(rapports!$A$1,$K201-1,4,1,1)</f>
        <v>34</v>
      </c>
      <c r="T201" s="4">
        <f t="shared" si="19"/>
        <v>0.07955641272902604</v>
      </c>
      <c r="U201">
        <f ca="1">OFFSET(rapports!$A$1,$K201-1,5,1,1)</f>
        <v>22</v>
      </c>
      <c r="V201">
        <f ca="1">OFFSET(rapports!$A$1,$K201-1,6,1,1)</f>
        <v>41</v>
      </c>
      <c r="W201" s="4">
        <f aca="true" t="shared" si="25" ref="W201:W244">$E201*U201/$F201/V201</f>
        <v>0.13194722111155538</v>
      </c>
      <c r="X201">
        <f ca="1">OFFSET(rapports!$A$1,$K201-1,7,1,1)</f>
        <v>28</v>
      </c>
      <c r="Y201">
        <f ca="1">OFFSET(rapports!$A$1,$K201-1,8,1,1)</f>
        <v>37</v>
      </c>
      <c r="Z201" s="4">
        <f t="shared" si="21"/>
        <v>0.18608772707133361</v>
      </c>
      <c r="AA201">
        <f ca="1">OFFSET(rapports!$A$1,$K201-1,9,1,1)</f>
        <v>30</v>
      </c>
      <c r="AB201">
        <f ca="1">OFFSET(rapports!$A$1,$K201-1,10,1,1)</f>
        <v>29</v>
      </c>
      <c r="AC201" s="4">
        <f aca="true" t="shared" si="26" ref="AC201:AC244">$E201*AA201/$F201/AB201</f>
        <v>0.25438100621820237</v>
      </c>
      <c r="AD201">
        <f ca="1">IF($C201=5,OFFSET(rapports!$A$1,$K201-1,11,1,1),"--")</f>
        <v>42</v>
      </c>
      <c r="AE201">
        <f ca="1">IF($C201=5,OFFSET(rapports!$A$1,$K201-1,12,1,1),"--")</f>
        <v>31</v>
      </c>
      <c r="AF201" s="4">
        <f aca="true" t="shared" si="27" ref="AF201:AF244">IF($C201=5,$E201*AD201/$F201/AE201,0)</f>
        <v>0.3331570597567424</v>
      </c>
    </row>
    <row r="202" spans="1:32" ht="12.75">
      <c r="A202" t="s">
        <v>254</v>
      </c>
      <c r="C202">
        <v>5</v>
      </c>
      <c r="D202">
        <v>8</v>
      </c>
      <c r="E202">
        <f ca="1">OFFSET(Différentiels!$A$1,$D202+4,1,1,1)</f>
        <v>15</v>
      </c>
      <c r="F202">
        <f ca="1">OFFSET(Différentiels!$A$1,$D202+4,2,1,1)</f>
        <v>61</v>
      </c>
      <c r="G202">
        <v>3</v>
      </c>
      <c r="H202" s="58">
        <f ca="1">OFFSET(Tachy!$A$1,$G202+4,1,1,1)</f>
        <v>21</v>
      </c>
      <c r="I202" s="58">
        <f ca="1">OFFSET(Tachy!$A$1,$G202+4,2,1,1)</f>
        <v>18</v>
      </c>
      <c r="K202">
        <v>31</v>
      </c>
      <c r="N202" t="str">
        <f ca="1">OFFSET(rapports!$A$1,$K202-1,0,1,1)</f>
        <v>JB3C</v>
      </c>
      <c r="O202">
        <f ca="1">OFFSET(rapports!$A$1,$K202-1,1,1,1)</f>
        <v>11</v>
      </c>
      <c r="P202">
        <f ca="1">OFFSET(rapports!$A$1,$K202-1,2,1,1)</f>
        <v>-39</v>
      </c>
      <c r="Q202" s="4">
        <f t="shared" si="24"/>
        <v>-0.06935687263556116</v>
      </c>
      <c r="R202">
        <f ca="1">OFFSET(rapports!$A$1,$K202-1,3,1,1)</f>
        <v>11</v>
      </c>
      <c r="S202">
        <f ca="1">OFFSET(rapports!$A$1,$K202-1,4,1,1)</f>
        <v>41</v>
      </c>
      <c r="T202" s="4">
        <f aca="true" t="shared" si="28" ref="T202:T244">$E202*R202/$F202/S202</f>
        <v>0.06597361055577769</v>
      </c>
      <c r="U202">
        <f ca="1">OFFSET(rapports!$A$1,$K202-1,5,1,1)</f>
        <v>21</v>
      </c>
      <c r="V202">
        <f ca="1">OFFSET(rapports!$A$1,$K202-1,6,1,1)</f>
        <v>43</v>
      </c>
      <c r="W202" s="4">
        <f t="shared" si="25"/>
        <v>0.12009149828440716</v>
      </c>
      <c r="X202">
        <f ca="1">OFFSET(rapports!$A$1,$K202-1,7,1,1)</f>
        <v>28</v>
      </c>
      <c r="Y202">
        <f ca="1">OFFSET(rapports!$A$1,$K202-1,8,1,1)</f>
        <v>37</v>
      </c>
      <c r="Z202" s="4">
        <f aca="true" t="shared" si="29" ref="Z202:Z244">$E202*X202/$F202/Y202</f>
        <v>0.18608772707133361</v>
      </c>
      <c r="AA202">
        <f ca="1">OFFSET(rapports!$A$1,$K202-1,9,1,1)</f>
        <v>30</v>
      </c>
      <c r="AB202">
        <f ca="1">OFFSET(rapports!$A$1,$K202-1,10,1,1)</f>
        <v>29</v>
      </c>
      <c r="AC202" s="4">
        <f t="shared" si="26"/>
        <v>0.25438100621820237</v>
      </c>
      <c r="AD202">
        <f ca="1">IF($C202=5,OFFSET(rapports!$A$1,$K202-1,11,1,1),"--")</f>
        <v>39</v>
      </c>
      <c r="AE202">
        <f ca="1">IF($C202=5,OFFSET(rapports!$A$1,$K202-1,12,1,1),"--")</f>
        <v>31</v>
      </c>
      <c r="AF202" s="4">
        <f t="shared" si="27"/>
        <v>0.3093601269169751</v>
      </c>
    </row>
    <row r="203" spans="8:32" s="63" customFormat="1" ht="12.75">
      <c r="H203" s="64"/>
      <c r="I203" s="64"/>
      <c r="Q203" s="65"/>
      <c r="T203" s="65"/>
      <c r="W203" s="65"/>
      <c r="Z203" s="65"/>
      <c r="AC203" s="65"/>
      <c r="AF203" s="65"/>
    </row>
    <row r="204" spans="1:32" ht="12.75">
      <c r="A204" t="s">
        <v>255</v>
      </c>
      <c r="C204">
        <v>4</v>
      </c>
      <c r="D204">
        <v>1</v>
      </c>
      <c r="E204">
        <f ca="1">OFFSET(Différentiels!$A$1,$D204+4,1,1,1)</f>
        <v>15</v>
      </c>
      <c r="F204">
        <f ca="1">OFFSET(Différentiels!$A$1,$D204+4,2,1,1)</f>
        <v>58</v>
      </c>
      <c r="G204">
        <v>1</v>
      </c>
      <c r="H204" s="58">
        <f ca="1">OFFSET(Tachy!$A$1,$G204+4,1,1,1)</f>
        <v>21</v>
      </c>
      <c r="I204" s="58">
        <f ca="1">OFFSET(Tachy!$A$1,$G204+4,2,1,1)</f>
        <v>19</v>
      </c>
      <c r="K204">
        <v>45</v>
      </c>
      <c r="N204" t="str">
        <f ca="1">OFFSET(rapports!$A$1,$K204-1,0,1,1)</f>
        <v>JB4A</v>
      </c>
      <c r="O204">
        <f ca="1">OFFSET(rapports!$A$1,$K204-1,1,1,1)</f>
        <v>11</v>
      </c>
      <c r="P204">
        <f ca="1">OFFSET(rapports!$A$1,$K204-1,2,1,1)</f>
        <v>-39</v>
      </c>
      <c r="Q204" s="4">
        <f t="shared" si="24"/>
        <v>-0.07294429708222812</v>
      </c>
      <c r="R204">
        <f ca="1">OFFSET(rapports!$A$1,$K204-1,3,1,1)</f>
        <v>11</v>
      </c>
      <c r="S204">
        <f ca="1">OFFSET(rapports!$A$1,$K204-1,4,1,1)</f>
        <v>41</v>
      </c>
      <c r="T204" s="4">
        <f t="shared" si="28"/>
        <v>0.06938603868797308</v>
      </c>
      <c r="U204">
        <f ca="1">OFFSET(rapports!$A$1,$K204-1,5,1,1)</f>
        <v>19</v>
      </c>
      <c r="V204">
        <f ca="1">OFFSET(rapports!$A$1,$K204-1,6,1,1)</f>
        <v>39</v>
      </c>
      <c r="W204" s="4">
        <f t="shared" si="25"/>
        <v>0.1259946949602122</v>
      </c>
      <c r="X204">
        <f ca="1">OFFSET(rapports!$A$1,$K204-1,7,1,1)</f>
        <v>25</v>
      </c>
      <c r="Y204">
        <f ca="1">OFFSET(rapports!$A$1,$K204-1,8,1,1)</f>
        <v>33</v>
      </c>
      <c r="Z204" s="4">
        <f t="shared" si="29"/>
        <v>0.19592476489028213</v>
      </c>
      <c r="AA204">
        <f ca="1">OFFSET(rapports!$A$1,$K204-1,9,1,1)</f>
        <v>31</v>
      </c>
      <c r="AB204">
        <f ca="1">OFFSET(rapports!$A$1,$K204-1,10,1,1)</f>
        <v>28</v>
      </c>
      <c r="AC204" s="4">
        <f t="shared" si="26"/>
        <v>0.28633004926108374</v>
      </c>
      <c r="AD204" t="str">
        <f ca="1">IF($C204=5,OFFSET(rapports!$A$1,$K204-1,11,1,1),"--")</f>
        <v>--</v>
      </c>
      <c r="AE204" t="str">
        <f ca="1">IF($C204=5,OFFSET(rapports!$A$1,$K204-1,12,1,1),"--")</f>
        <v>--</v>
      </c>
      <c r="AF204" s="4">
        <f t="shared" si="27"/>
        <v>0</v>
      </c>
    </row>
    <row r="205" spans="1:32" ht="12.75">
      <c r="A205" t="s">
        <v>259</v>
      </c>
      <c r="C205">
        <v>4</v>
      </c>
      <c r="D205">
        <v>1</v>
      </c>
      <c r="E205">
        <f ca="1">OFFSET(Différentiels!$A$1,$D205+4,1,1,1)</f>
        <v>15</v>
      </c>
      <c r="F205">
        <f ca="1">OFFSET(Différentiels!$A$1,$D205+4,2,1,1)</f>
        <v>58</v>
      </c>
      <c r="G205">
        <v>2</v>
      </c>
      <c r="H205" s="58">
        <f ca="1">OFFSET(Tachy!$A$1,$G205+4,1,1,1)</f>
        <v>21</v>
      </c>
      <c r="I205" s="58">
        <f ca="1">OFFSET(Tachy!$A$1,$G205+4,2,1,1)</f>
        <v>20</v>
      </c>
      <c r="K205">
        <v>45</v>
      </c>
      <c r="N205" t="str">
        <f ca="1">OFFSET(rapports!$A$1,$K205-1,0,1,1)</f>
        <v>JB4A</v>
      </c>
      <c r="O205">
        <f ca="1">OFFSET(rapports!$A$1,$K205-1,1,1,1)</f>
        <v>11</v>
      </c>
      <c r="P205">
        <f ca="1">OFFSET(rapports!$A$1,$K205-1,2,1,1)</f>
        <v>-39</v>
      </c>
      <c r="Q205" s="4">
        <f t="shared" si="24"/>
        <v>-0.07294429708222812</v>
      </c>
      <c r="R205">
        <f ca="1">OFFSET(rapports!$A$1,$K205-1,3,1,1)</f>
        <v>11</v>
      </c>
      <c r="S205">
        <f ca="1">OFFSET(rapports!$A$1,$K205-1,4,1,1)</f>
        <v>41</v>
      </c>
      <c r="T205" s="4">
        <f t="shared" si="28"/>
        <v>0.06938603868797308</v>
      </c>
      <c r="U205">
        <f ca="1">OFFSET(rapports!$A$1,$K205-1,5,1,1)</f>
        <v>19</v>
      </c>
      <c r="V205">
        <f ca="1">OFFSET(rapports!$A$1,$K205-1,6,1,1)</f>
        <v>39</v>
      </c>
      <c r="W205" s="4">
        <f t="shared" si="25"/>
        <v>0.1259946949602122</v>
      </c>
      <c r="X205">
        <f ca="1">OFFSET(rapports!$A$1,$K205-1,7,1,1)</f>
        <v>25</v>
      </c>
      <c r="Y205">
        <f ca="1">OFFSET(rapports!$A$1,$K205-1,8,1,1)</f>
        <v>33</v>
      </c>
      <c r="Z205" s="4">
        <f t="shared" si="29"/>
        <v>0.19592476489028213</v>
      </c>
      <c r="AA205">
        <f ca="1">OFFSET(rapports!$A$1,$K205-1,9,1,1)</f>
        <v>31</v>
      </c>
      <c r="AB205">
        <f ca="1">OFFSET(rapports!$A$1,$K205-1,10,1,1)</f>
        <v>28</v>
      </c>
      <c r="AC205" s="4">
        <f t="shared" si="26"/>
        <v>0.28633004926108374</v>
      </c>
      <c r="AD205" t="str">
        <f ca="1">IF($C205=5,OFFSET(rapports!$A$1,$K205-1,11,1,1),"--")</f>
        <v>--</v>
      </c>
      <c r="AE205" t="str">
        <f ca="1">IF($C205=5,OFFSET(rapports!$A$1,$K205-1,12,1,1),"--")</f>
        <v>--</v>
      </c>
      <c r="AF205" s="4">
        <f t="shared" si="27"/>
        <v>0</v>
      </c>
    </row>
    <row r="206" spans="1:32" ht="12.75">
      <c r="A206" t="s">
        <v>260</v>
      </c>
      <c r="C206">
        <v>4</v>
      </c>
      <c r="D206">
        <v>6</v>
      </c>
      <c r="E206">
        <f ca="1">OFFSET(Différentiels!$A$1,$D206+4,1,1,1)</f>
        <v>17</v>
      </c>
      <c r="F206">
        <f ca="1">OFFSET(Différentiels!$A$1,$D206+4,2,1,1)</f>
        <v>56</v>
      </c>
      <c r="G206">
        <v>2</v>
      </c>
      <c r="H206" s="58">
        <f ca="1">OFFSET(Tachy!$A$1,$G206+4,1,1,1)</f>
        <v>21</v>
      </c>
      <c r="I206" s="58">
        <f ca="1">OFFSET(Tachy!$A$1,$G206+4,2,1,1)</f>
        <v>20</v>
      </c>
      <c r="K206">
        <v>45</v>
      </c>
      <c r="N206" t="str">
        <f ca="1">OFFSET(rapports!$A$1,$K206-1,0,1,1)</f>
        <v>JB4A</v>
      </c>
      <c r="O206">
        <f ca="1">OFFSET(rapports!$A$1,$K206-1,1,1,1)</f>
        <v>11</v>
      </c>
      <c r="P206">
        <f ca="1">OFFSET(rapports!$A$1,$K206-1,2,1,1)</f>
        <v>-39</v>
      </c>
      <c r="Q206" s="4">
        <f t="shared" si="24"/>
        <v>-0.08562271062271062</v>
      </c>
      <c r="R206">
        <f ca="1">OFFSET(rapports!$A$1,$K206-1,3,1,1)</f>
        <v>11</v>
      </c>
      <c r="S206">
        <f ca="1">OFFSET(rapports!$A$1,$K206-1,4,1,1)</f>
        <v>41</v>
      </c>
      <c r="T206" s="4">
        <f t="shared" si="28"/>
        <v>0.08144599303135888</v>
      </c>
      <c r="U206">
        <f ca="1">OFFSET(rapports!$A$1,$K206-1,5,1,1)</f>
        <v>19</v>
      </c>
      <c r="V206">
        <f ca="1">OFFSET(rapports!$A$1,$K206-1,6,1,1)</f>
        <v>39</v>
      </c>
      <c r="W206" s="4">
        <f t="shared" si="25"/>
        <v>0.1478937728937729</v>
      </c>
      <c r="X206">
        <f ca="1">OFFSET(rapports!$A$1,$K206-1,7,1,1)</f>
        <v>25</v>
      </c>
      <c r="Y206">
        <f ca="1">OFFSET(rapports!$A$1,$K206-1,8,1,1)</f>
        <v>33</v>
      </c>
      <c r="Z206" s="4">
        <f t="shared" si="29"/>
        <v>0.22997835497835498</v>
      </c>
      <c r="AA206">
        <f ca="1">OFFSET(rapports!$A$1,$K206-1,9,1,1)</f>
        <v>31</v>
      </c>
      <c r="AB206">
        <f ca="1">OFFSET(rapports!$A$1,$K206-1,10,1,1)</f>
        <v>28</v>
      </c>
      <c r="AC206" s="4">
        <f t="shared" si="26"/>
        <v>0.3360969387755102</v>
      </c>
      <c r="AD206" t="str">
        <f ca="1">IF($C206=5,OFFSET(rapports!$A$1,$K206-1,11,1,1),"--")</f>
        <v>--</v>
      </c>
      <c r="AE206" t="str">
        <f ca="1">IF($C206=5,OFFSET(rapports!$A$1,$K206-1,12,1,1),"--")</f>
        <v>--</v>
      </c>
      <c r="AF206" s="4">
        <f t="shared" si="27"/>
        <v>0</v>
      </c>
    </row>
    <row r="207" spans="1:32" ht="12.75">
      <c r="A207" t="s">
        <v>261</v>
      </c>
      <c r="C207">
        <v>4</v>
      </c>
      <c r="D207">
        <v>4</v>
      </c>
      <c r="E207">
        <f ca="1">OFFSET(Différentiels!$A$1,$D207+4,1,1,1)</f>
        <v>16</v>
      </c>
      <c r="F207">
        <f ca="1">OFFSET(Différentiels!$A$1,$D207+4,2,1,1)</f>
        <v>57</v>
      </c>
      <c r="G207">
        <v>2</v>
      </c>
      <c r="H207" s="58">
        <f ca="1">OFFSET(Tachy!$A$1,$G207+4,1,1,1)</f>
        <v>21</v>
      </c>
      <c r="I207" s="58">
        <f ca="1">OFFSET(Tachy!$A$1,$G207+4,2,1,1)</f>
        <v>20</v>
      </c>
      <c r="K207">
        <v>45</v>
      </c>
      <c r="N207" t="str">
        <f ca="1">OFFSET(rapports!$A$1,$K207-1,0,1,1)</f>
        <v>JB4A</v>
      </c>
      <c r="O207">
        <f ca="1">OFFSET(rapports!$A$1,$K207-1,1,1,1)</f>
        <v>11</v>
      </c>
      <c r="P207">
        <f ca="1">OFFSET(rapports!$A$1,$K207-1,2,1,1)</f>
        <v>-39</v>
      </c>
      <c r="Q207" s="4">
        <f t="shared" si="24"/>
        <v>-0.07917228969860549</v>
      </c>
      <c r="R207">
        <f ca="1">OFFSET(rapports!$A$1,$K207-1,3,1,1)</f>
        <v>11</v>
      </c>
      <c r="S207">
        <f ca="1">OFFSET(rapports!$A$1,$K207-1,4,1,1)</f>
        <v>41</v>
      </c>
      <c r="T207" s="4">
        <f t="shared" si="28"/>
        <v>0.07531022678647839</v>
      </c>
      <c r="U207">
        <f ca="1">OFFSET(rapports!$A$1,$K207-1,5,1,1)</f>
        <v>19</v>
      </c>
      <c r="V207">
        <f ca="1">OFFSET(rapports!$A$1,$K207-1,6,1,1)</f>
        <v>39</v>
      </c>
      <c r="W207" s="4">
        <f t="shared" si="25"/>
        <v>0.13675213675213674</v>
      </c>
      <c r="X207">
        <f ca="1">OFFSET(rapports!$A$1,$K207-1,7,1,1)</f>
        <v>25</v>
      </c>
      <c r="Y207">
        <f ca="1">OFFSET(rapports!$A$1,$K207-1,8,1,1)</f>
        <v>33</v>
      </c>
      <c r="Z207" s="4">
        <f t="shared" si="29"/>
        <v>0.2126528442317916</v>
      </c>
      <c r="AA207">
        <f ca="1">OFFSET(rapports!$A$1,$K207-1,9,1,1)</f>
        <v>31</v>
      </c>
      <c r="AB207">
        <f ca="1">OFFSET(rapports!$A$1,$K207-1,10,1,1)</f>
        <v>28</v>
      </c>
      <c r="AC207" s="4">
        <f t="shared" si="26"/>
        <v>0.31077694235588976</v>
      </c>
      <c r="AD207" t="str">
        <f ca="1">IF($C207=5,OFFSET(rapports!$A$1,$K207-1,11,1,1),"--")</f>
        <v>--</v>
      </c>
      <c r="AE207" t="str">
        <f ca="1">IF($C207=5,OFFSET(rapports!$A$1,$K207-1,12,1,1),"--")</f>
        <v>--</v>
      </c>
      <c r="AF207" s="4">
        <f t="shared" si="27"/>
        <v>0</v>
      </c>
    </row>
    <row r="208" spans="1:32" ht="12.75">
      <c r="A208" t="s">
        <v>262</v>
      </c>
      <c r="C208">
        <v>4</v>
      </c>
      <c r="D208">
        <v>7</v>
      </c>
      <c r="E208">
        <f ca="1">OFFSET(Différentiels!$A$1,$D208+4,1,1,1)</f>
        <v>16</v>
      </c>
      <c r="F208">
        <f ca="1">OFFSET(Différentiels!$A$1,$D208+4,2,1,1)</f>
        <v>55</v>
      </c>
      <c r="G208">
        <v>2</v>
      </c>
      <c r="H208" s="58">
        <f ca="1">OFFSET(Tachy!$A$1,$G208+4,1,1,1)</f>
        <v>21</v>
      </c>
      <c r="I208" s="58">
        <f ca="1">OFFSET(Tachy!$A$1,$G208+4,2,1,1)</f>
        <v>20</v>
      </c>
      <c r="K208">
        <v>45</v>
      </c>
      <c r="N208" t="str">
        <f ca="1">OFFSET(rapports!$A$1,$K208-1,0,1,1)</f>
        <v>JB4A</v>
      </c>
      <c r="O208">
        <f ca="1">OFFSET(rapports!$A$1,$K208-1,1,1,1)</f>
        <v>11</v>
      </c>
      <c r="P208">
        <f ca="1">OFFSET(rapports!$A$1,$K208-1,2,1,1)</f>
        <v>-39</v>
      </c>
      <c r="Q208" s="4">
        <f t="shared" si="24"/>
        <v>-0.08205128205128205</v>
      </c>
      <c r="R208">
        <f ca="1">OFFSET(rapports!$A$1,$K208-1,3,1,1)</f>
        <v>11</v>
      </c>
      <c r="S208">
        <f ca="1">OFFSET(rapports!$A$1,$K208-1,4,1,1)</f>
        <v>41</v>
      </c>
      <c r="T208" s="4">
        <f t="shared" si="28"/>
        <v>0.07804878048780488</v>
      </c>
      <c r="U208">
        <f ca="1">OFFSET(rapports!$A$1,$K208-1,5,1,1)</f>
        <v>19</v>
      </c>
      <c r="V208">
        <f ca="1">OFFSET(rapports!$A$1,$K208-1,6,1,1)</f>
        <v>39</v>
      </c>
      <c r="W208" s="4">
        <f t="shared" si="25"/>
        <v>0.14172494172494174</v>
      </c>
      <c r="X208">
        <f ca="1">OFFSET(rapports!$A$1,$K208-1,7,1,1)</f>
        <v>25</v>
      </c>
      <c r="Y208">
        <f ca="1">OFFSET(rapports!$A$1,$K208-1,8,1,1)</f>
        <v>33</v>
      </c>
      <c r="Z208" s="4">
        <f t="shared" si="29"/>
        <v>0.22038567493112948</v>
      </c>
      <c r="AA208">
        <f ca="1">OFFSET(rapports!$A$1,$K208-1,9,1,1)</f>
        <v>31</v>
      </c>
      <c r="AB208">
        <f ca="1">OFFSET(rapports!$A$1,$K208-1,10,1,1)</f>
        <v>28</v>
      </c>
      <c r="AC208" s="4">
        <f t="shared" si="26"/>
        <v>0.3220779220779221</v>
      </c>
      <c r="AD208" t="str">
        <f ca="1">IF($C208=5,OFFSET(rapports!$A$1,$K208-1,11,1,1),"--")</f>
        <v>--</v>
      </c>
      <c r="AE208" t="str">
        <f ca="1">IF($C208=5,OFFSET(rapports!$A$1,$K208-1,12,1,1),"--")</f>
        <v>--</v>
      </c>
      <c r="AF208" s="4">
        <f t="shared" si="27"/>
        <v>0</v>
      </c>
    </row>
    <row r="209" spans="1:32" ht="12.75">
      <c r="A209" t="s">
        <v>263</v>
      </c>
      <c r="C209">
        <v>4</v>
      </c>
      <c r="D209">
        <v>4</v>
      </c>
      <c r="E209">
        <f ca="1">OFFSET(Différentiels!$A$1,$D209+4,1,1,1)</f>
        <v>16</v>
      </c>
      <c r="F209">
        <f ca="1">OFFSET(Différentiels!$A$1,$D209+4,2,1,1)</f>
        <v>57</v>
      </c>
      <c r="G209">
        <v>1</v>
      </c>
      <c r="H209" s="58">
        <f ca="1">OFFSET(Tachy!$A$1,$G209+4,1,1,1)</f>
        <v>21</v>
      </c>
      <c r="I209" s="58">
        <f ca="1">OFFSET(Tachy!$A$1,$G209+4,2,1,1)</f>
        <v>19</v>
      </c>
      <c r="K209">
        <v>45</v>
      </c>
      <c r="N209" t="str">
        <f ca="1">OFFSET(rapports!$A$1,$K209-1,0,1,1)</f>
        <v>JB4A</v>
      </c>
      <c r="O209">
        <f ca="1">OFFSET(rapports!$A$1,$K209-1,1,1,1)</f>
        <v>11</v>
      </c>
      <c r="P209">
        <f ca="1">OFFSET(rapports!$A$1,$K209-1,2,1,1)</f>
        <v>-39</v>
      </c>
      <c r="Q209" s="4">
        <f t="shared" si="24"/>
        <v>-0.07917228969860549</v>
      </c>
      <c r="R209">
        <f ca="1">OFFSET(rapports!$A$1,$K209-1,3,1,1)</f>
        <v>11</v>
      </c>
      <c r="S209">
        <f ca="1">OFFSET(rapports!$A$1,$K209-1,4,1,1)</f>
        <v>41</v>
      </c>
      <c r="T209" s="4">
        <f t="shared" si="28"/>
        <v>0.07531022678647839</v>
      </c>
      <c r="U209">
        <f ca="1">OFFSET(rapports!$A$1,$K209-1,5,1,1)</f>
        <v>19</v>
      </c>
      <c r="V209">
        <f ca="1">OFFSET(rapports!$A$1,$K209-1,6,1,1)</f>
        <v>39</v>
      </c>
      <c r="W209" s="4">
        <f t="shared" si="25"/>
        <v>0.13675213675213674</v>
      </c>
      <c r="X209">
        <f ca="1">OFFSET(rapports!$A$1,$K209-1,7,1,1)</f>
        <v>25</v>
      </c>
      <c r="Y209">
        <f ca="1">OFFSET(rapports!$A$1,$K209-1,8,1,1)</f>
        <v>33</v>
      </c>
      <c r="Z209" s="4">
        <f t="shared" si="29"/>
        <v>0.2126528442317916</v>
      </c>
      <c r="AA209">
        <f ca="1">OFFSET(rapports!$A$1,$K209-1,9,1,1)</f>
        <v>31</v>
      </c>
      <c r="AB209">
        <f ca="1">OFFSET(rapports!$A$1,$K209-1,10,1,1)</f>
        <v>28</v>
      </c>
      <c r="AC209" s="4">
        <f t="shared" si="26"/>
        <v>0.31077694235588976</v>
      </c>
      <c r="AD209" t="str">
        <f ca="1">IF($C209=5,OFFSET(rapports!$A$1,$K209-1,11,1,1),"--")</f>
        <v>--</v>
      </c>
      <c r="AE209" t="str">
        <f ca="1">IF($C209=5,OFFSET(rapports!$A$1,$K209-1,12,1,1),"--")</f>
        <v>--</v>
      </c>
      <c r="AF209" s="4">
        <f t="shared" si="27"/>
        <v>0</v>
      </c>
    </row>
    <row r="210" spans="1:32" ht="12.75">
      <c r="A210" t="s">
        <v>264</v>
      </c>
      <c r="C210">
        <v>4</v>
      </c>
      <c r="D210">
        <v>4</v>
      </c>
      <c r="E210">
        <f ca="1">OFFSET(Différentiels!$A$1,$D210+4,1,1,1)</f>
        <v>16</v>
      </c>
      <c r="F210">
        <f ca="1">OFFSET(Différentiels!$A$1,$D210+4,2,1,1)</f>
        <v>57</v>
      </c>
      <c r="G210">
        <v>1</v>
      </c>
      <c r="H210" s="58">
        <f ca="1">OFFSET(Tachy!$A$1,$G210+4,1,1,1)</f>
        <v>21</v>
      </c>
      <c r="I210" s="58">
        <f ca="1">OFFSET(Tachy!$A$1,$G210+4,2,1,1)</f>
        <v>19</v>
      </c>
      <c r="K210">
        <v>45</v>
      </c>
      <c r="N210" t="str">
        <f ca="1">OFFSET(rapports!$A$1,$K210-1,0,1,1)</f>
        <v>JB4A</v>
      </c>
      <c r="O210">
        <f ca="1">OFFSET(rapports!$A$1,$K210-1,1,1,1)</f>
        <v>11</v>
      </c>
      <c r="P210">
        <f ca="1">OFFSET(rapports!$A$1,$K210-1,2,1,1)</f>
        <v>-39</v>
      </c>
      <c r="Q210" s="4">
        <f t="shared" si="24"/>
        <v>-0.07917228969860549</v>
      </c>
      <c r="R210">
        <f ca="1">OFFSET(rapports!$A$1,$K210-1,3,1,1)</f>
        <v>11</v>
      </c>
      <c r="S210">
        <f ca="1">OFFSET(rapports!$A$1,$K210-1,4,1,1)</f>
        <v>41</v>
      </c>
      <c r="T210" s="4">
        <f t="shared" si="28"/>
        <v>0.07531022678647839</v>
      </c>
      <c r="U210">
        <f ca="1">OFFSET(rapports!$A$1,$K210-1,5,1,1)</f>
        <v>19</v>
      </c>
      <c r="V210">
        <f ca="1">OFFSET(rapports!$A$1,$K210-1,6,1,1)</f>
        <v>39</v>
      </c>
      <c r="W210" s="4">
        <f t="shared" si="25"/>
        <v>0.13675213675213674</v>
      </c>
      <c r="X210">
        <f ca="1">OFFSET(rapports!$A$1,$K210-1,7,1,1)</f>
        <v>25</v>
      </c>
      <c r="Y210">
        <f ca="1">OFFSET(rapports!$A$1,$K210-1,8,1,1)</f>
        <v>33</v>
      </c>
      <c r="Z210" s="4">
        <f t="shared" si="29"/>
        <v>0.2126528442317916</v>
      </c>
      <c r="AA210">
        <f ca="1">OFFSET(rapports!$A$1,$K210-1,9,1,1)</f>
        <v>31</v>
      </c>
      <c r="AB210">
        <f ca="1">OFFSET(rapports!$A$1,$K210-1,10,1,1)</f>
        <v>28</v>
      </c>
      <c r="AC210" s="4">
        <f t="shared" si="26"/>
        <v>0.31077694235588976</v>
      </c>
      <c r="AD210" t="str">
        <f ca="1">IF($C210=5,OFFSET(rapports!$A$1,$K210-1,11,1,1),"--")</f>
        <v>--</v>
      </c>
      <c r="AE210" t="str">
        <f ca="1">IF($C210=5,OFFSET(rapports!$A$1,$K210-1,12,1,1),"--")</f>
        <v>--</v>
      </c>
      <c r="AF210" s="4">
        <f t="shared" si="27"/>
        <v>0</v>
      </c>
    </row>
    <row r="211" spans="1:32" ht="12.75">
      <c r="A211" t="s">
        <v>265</v>
      </c>
      <c r="C211">
        <v>4</v>
      </c>
      <c r="D211">
        <v>1</v>
      </c>
      <c r="E211">
        <f ca="1">OFFSET(Différentiels!$A$1,$D211+4,1,1,1)</f>
        <v>15</v>
      </c>
      <c r="F211">
        <f ca="1">OFFSET(Différentiels!$A$1,$D211+4,2,1,1)</f>
        <v>58</v>
      </c>
      <c r="G211">
        <v>1</v>
      </c>
      <c r="H211" s="58">
        <f ca="1">OFFSET(Tachy!$A$1,$G211+4,1,1,1)</f>
        <v>21</v>
      </c>
      <c r="I211" s="58">
        <f ca="1">OFFSET(Tachy!$A$1,$G211+4,2,1,1)</f>
        <v>19</v>
      </c>
      <c r="K211">
        <v>45</v>
      </c>
      <c r="N211" t="str">
        <f ca="1">OFFSET(rapports!$A$1,$K211-1,0,1,1)</f>
        <v>JB4A</v>
      </c>
      <c r="O211">
        <f ca="1">OFFSET(rapports!$A$1,$K211-1,1,1,1)</f>
        <v>11</v>
      </c>
      <c r="P211">
        <f ca="1">OFFSET(rapports!$A$1,$K211-1,2,1,1)</f>
        <v>-39</v>
      </c>
      <c r="Q211" s="4">
        <f t="shared" si="24"/>
        <v>-0.07294429708222812</v>
      </c>
      <c r="R211">
        <f ca="1">OFFSET(rapports!$A$1,$K211-1,3,1,1)</f>
        <v>11</v>
      </c>
      <c r="S211">
        <f ca="1">OFFSET(rapports!$A$1,$K211-1,4,1,1)</f>
        <v>41</v>
      </c>
      <c r="T211" s="4">
        <f t="shared" si="28"/>
        <v>0.06938603868797308</v>
      </c>
      <c r="U211">
        <f ca="1">OFFSET(rapports!$A$1,$K211-1,5,1,1)</f>
        <v>19</v>
      </c>
      <c r="V211">
        <f ca="1">OFFSET(rapports!$A$1,$K211-1,6,1,1)</f>
        <v>39</v>
      </c>
      <c r="W211" s="4">
        <f t="shared" si="25"/>
        <v>0.1259946949602122</v>
      </c>
      <c r="X211">
        <f ca="1">OFFSET(rapports!$A$1,$K211-1,7,1,1)</f>
        <v>25</v>
      </c>
      <c r="Y211">
        <f ca="1">OFFSET(rapports!$A$1,$K211-1,8,1,1)</f>
        <v>33</v>
      </c>
      <c r="Z211" s="4">
        <f t="shared" si="29"/>
        <v>0.19592476489028213</v>
      </c>
      <c r="AA211">
        <f ca="1">OFFSET(rapports!$A$1,$K211-1,9,1,1)</f>
        <v>31</v>
      </c>
      <c r="AB211">
        <f ca="1">OFFSET(rapports!$A$1,$K211-1,10,1,1)</f>
        <v>28</v>
      </c>
      <c r="AC211" s="4">
        <f t="shared" si="26"/>
        <v>0.28633004926108374</v>
      </c>
      <c r="AD211" t="str">
        <f ca="1">IF($C211=5,OFFSET(rapports!$A$1,$K211-1,11,1,1),"--")</f>
        <v>--</v>
      </c>
      <c r="AE211" t="str">
        <f ca="1">IF($C211=5,OFFSET(rapports!$A$1,$K211-1,12,1,1),"--")</f>
        <v>--</v>
      </c>
      <c r="AF211" s="4">
        <f t="shared" si="27"/>
        <v>0</v>
      </c>
    </row>
    <row r="212" spans="1:32" ht="12.75">
      <c r="A212" t="s">
        <v>266</v>
      </c>
      <c r="C212">
        <v>4</v>
      </c>
      <c r="D212">
        <v>4</v>
      </c>
      <c r="E212">
        <f ca="1">OFFSET(Différentiels!$A$1,$D212+4,1,1,1)</f>
        <v>16</v>
      </c>
      <c r="F212">
        <f ca="1">OFFSET(Différentiels!$A$1,$D212+4,2,1,1)</f>
        <v>57</v>
      </c>
      <c r="G212">
        <v>2</v>
      </c>
      <c r="H212" s="58">
        <f ca="1">OFFSET(Tachy!$A$1,$G212+4,1,1,1)</f>
        <v>21</v>
      </c>
      <c r="I212" s="58">
        <f ca="1">OFFSET(Tachy!$A$1,$G212+4,2,1,1)</f>
        <v>20</v>
      </c>
      <c r="K212">
        <v>45</v>
      </c>
      <c r="N212" t="str">
        <f ca="1">OFFSET(rapports!$A$1,$K212-1,0,1,1)</f>
        <v>JB4A</v>
      </c>
      <c r="O212">
        <f ca="1">OFFSET(rapports!$A$1,$K212-1,1,1,1)</f>
        <v>11</v>
      </c>
      <c r="P212">
        <f ca="1">OFFSET(rapports!$A$1,$K212-1,2,1,1)</f>
        <v>-39</v>
      </c>
      <c r="Q212" s="4">
        <f t="shared" si="24"/>
        <v>-0.07917228969860549</v>
      </c>
      <c r="R212">
        <f ca="1">OFFSET(rapports!$A$1,$K212-1,3,1,1)</f>
        <v>11</v>
      </c>
      <c r="S212">
        <f ca="1">OFFSET(rapports!$A$1,$K212-1,4,1,1)</f>
        <v>41</v>
      </c>
      <c r="T212" s="4">
        <f t="shared" si="28"/>
        <v>0.07531022678647839</v>
      </c>
      <c r="U212">
        <f ca="1">OFFSET(rapports!$A$1,$K212-1,5,1,1)</f>
        <v>19</v>
      </c>
      <c r="V212">
        <f ca="1">OFFSET(rapports!$A$1,$K212-1,6,1,1)</f>
        <v>39</v>
      </c>
      <c r="W212" s="4">
        <f t="shared" si="25"/>
        <v>0.13675213675213674</v>
      </c>
      <c r="X212">
        <f ca="1">OFFSET(rapports!$A$1,$K212-1,7,1,1)</f>
        <v>25</v>
      </c>
      <c r="Y212">
        <f ca="1">OFFSET(rapports!$A$1,$K212-1,8,1,1)</f>
        <v>33</v>
      </c>
      <c r="Z212" s="4">
        <f t="shared" si="29"/>
        <v>0.2126528442317916</v>
      </c>
      <c r="AA212">
        <f ca="1">OFFSET(rapports!$A$1,$K212-1,9,1,1)</f>
        <v>31</v>
      </c>
      <c r="AB212">
        <f ca="1">OFFSET(rapports!$A$1,$K212-1,10,1,1)</f>
        <v>28</v>
      </c>
      <c r="AC212" s="4">
        <f t="shared" si="26"/>
        <v>0.31077694235588976</v>
      </c>
      <c r="AD212" t="str">
        <f ca="1">IF($C212=5,OFFSET(rapports!$A$1,$K212-1,11,1,1),"--")</f>
        <v>--</v>
      </c>
      <c r="AE212" t="str">
        <f ca="1">IF($C212=5,OFFSET(rapports!$A$1,$K212-1,12,1,1),"--")</f>
        <v>--</v>
      </c>
      <c r="AF212" s="4">
        <f t="shared" si="27"/>
        <v>0</v>
      </c>
    </row>
    <row r="213" spans="8:32" s="63" customFormat="1" ht="12.75">
      <c r="H213" s="64"/>
      <c r="I213" s="64"/>
      <c r="Q213" s="65"/>
      <c r="T213" s="65"/>
      <c r="W213" s="65"/>
      <c r="Z213" s="65"/>
      <c r="AC213" s="65"/>
      <c r="AF213" s="65"/>
    </row>
    <row r="214" spans="1:32" ht="12.75">
      <c r="A214" t="s">
        <v>269</v>
      </c>
      <c r="C214">
        <v>5</v>
      </c>
      <c r="D214">
        <v>8</v>
      </c>
      <c r="E214">
        <f ca="1">OFFSET(Différentiels!$A$1,$D214+4,1,1,1)</f>
        <v>15</v>
      </c>
      <c r="F214">
        <f ca="1">OFFSET(Différentiels!$A$1,$D214+4,2,1,1)</f>
        <v>61</v>
      </c>
      <c r="G214">
        <v>1</v>
      </c>
      <c r="H214" s="58">
        <f ca="1">OFFSET(Tachy!$A$1,$G214+4,1,1,1)</f>
        <v>21</v>
      </c>
      <c r="I214" s="58">
        <f ca="1">OFFSET(Tachy!$A$1,$G214+4,2,1,1)</f>
        <v>19</v>
      </c>
      <c r="K214">
        <v>47</v>
      </c>
      <c r="N214" t="str">
        <f ca="1">OFFSET(rapports!$A$1,$K214-1,0,1,1)</f>
        <v>JB5A</v>
      </c>
      <c r="O214">
        <f ca="1">OFFSET(rapports!$A$1,$K214-1,1,1,1)</f>
        <v>11</v>
      </c>
      <c r="P214">
        <f ca="1">OFFSET(rapports!$A$1,$K214-1,2,1,1)</f>
        <v>-39</v>
      </c>
      <c r="Q214" s="4">
        <f t="shared" si="24"/>
        <v>-0.06935687263556116</v>
      </c>
      <c r="R214">
        <f ca="1">OFFSET(rapports!$A$1,$K214-1,3,1,1)</f>
        <v>11</v>
      </c>
      <c r="S214">
        <f ca="1">OFFSET(rapports!$A$1,$K214-1,4,1,1)</f>
        <v>41</v>
      </c>
      <c r="T214" s="4">
        <f t="shared" si="28"/>
        <v>0.06597361055577769</v>
      </c>
      <c r="U214">
        <f ca="1">OFFSET(rapports!$A$1,$K214-1,5,1,1)</f>
        <v>19</v>
      </c>
      <c r="V214">
        <f ca="1">OFFSET(rapports!$A$1,$K214-1,6,1,1)</f>
        <v>39</v>
      </c>
      <c r="W214" s="4">
        <f t="shared" si="25"/>
        <v>0.1197982345523329</v>
      </c>
      <c r="X214">
        <f ca="1">OFFSET(rapports!$A$1,$K214-1,7,1,1)</f>
        <v>25</v>
      </c>
      <c r="Y214">
        <f ca="1">OFFSET(rapports!$A$1,$K214-1,8,1,1)</f>
        <v>33</v>
      </c>
      <c r="Z214" s="4">
        <f t="shared" si="29"/>
        <v>0.18628912071535023</v>
      </c>
      <c r="AA214">
        <f ca="1">OFFSET(rapports!$A$1,$K214-1,9,1,1)</f>
        <v>30</v>
      </c>
      <c r="AB214">
        <f ca="1">OFFSET(rapports!$A$1,$K214-1,10,1,1)</f>
        <v>29</v>
      </c>
      <c r="AC214" s="4">
        <f t="shared" si="26"/>
        <v>0.25438100621820237</v>
      </c>
      <c r="AD214">
        <f ca="1">IF($C214=5,OFFSET(rapports!$A$1,$K214-1,11,1,1),"--")</f>
        <v>34</v>
      </c>
      <c r="AE214">
        <f ca="1">IF($C214=5,OFFSET(rapports!$A$1,$K214-1,12,1,1),"--")</f>
        <v>27</v>
      </c>
      <c r="AF214" s="4">
        <f t="shared" si="27"/>
        <v>0.3096539162112933</v>
      </c>
    </row>
    <row r="215" spans="1:32" ht="12.75">
      <c r="A215" t="s">
        <v>270</v>
      </c>
      <c r="C215">
        <v>5</v>
      </c>
      <c r="D215">
        <v>7</v>
      </c>
      <c r="E215">
        <f ca="1">OFFSET(Différentiels!$A$1,$D215+4,1,1,1)</f>
        <v>16</v>
      </c>
      <c r="F215">
        <f ca="1">OFFSET(Différentiels!$A$1,$D215+4,2,1,1)</f>
        <v>55</v>
      </c>
      <c r="G215">
        <v>2</v>
      </c>
      <c r="H215" s="58">
        <f ca="1">OFFSET(Tachy!$A$1,$G215+4,1,1,1)</f>
        <v>21</v>
      </c>
      <c r="I215" s="58">
        <f ca="1">OFFSET(Tachy!$A$1,$G215+4,2,1,1)</f>
        <v>20</v>
      </c>
      <c r="K215">
        <v>47</v>
      </c>
      <c r="N215" t="str">
        <f ca="1">OFFSET(rapports!$A$1,$K215-1,0,1,1)</f>
        <v>JB5A</v>
      </c>
      <c r="O215">
        <f ca="1">OFFSET(rapports!$A$1,$K215-1,1,1,1)</f>
        <v>11</v>
      </c>
      <c r="P215">
        <f ca="1">OFFSET(rapports!$A$1,$K215-1,2,1,1)</f>
        <v>-39</v>
      </c>
      <c r="Q215" s="4">
        <f t="shared" si="24"/>
        <v>-0.08205128205128205</v>
      </c>
      <c r="R215">
        <f ca="1">OFFSET(rapports!$A$1,$K215-1,3,1,1)</f>
        <v>11</v>
      </c>
      <c r="S215">
        <f ca="1">OFFSET(rapports!$A$1,$K215-1,4,1,1)</f>
        <v>41</v>
      </c>
      <c r="T215" s="4">
        <f t="shared" si="28"/>
        <v>0.07804878048780488</v>
      </c>
      <c r="U215">
        <f ca="1">OFFSET(rapports!$A$1,$K215-1,5,1,1)</f>
        <v>19</v>
      </c>
      <c r="V215">
        <f ca="1">OFFSET(rapports!$A$1,$K215-1,6,1,1)</f>
        <v>39</v>
      </c>
      <c r="W215" s="4">
        <f t="shared" si="25"/>
        <v>0.14172494172494174</v>
      </c>
      <c r="X215">
        <f ca="1">OFFSET(rapports!$A$1,$K215-1,7,1,1)</f>
        <v>25</v>
      </c>
      <c r="Y215">
        <f ca="1">OFFSET(rapports!$A$1,$K215-1,8,1,1)</f>
        <v>33</v>
      </c>
      <c r="Z215" s="4">
        <f t="shared" si="29"/>
        <v>0.22038567493112948</v>
      </c>
      <c r="AA215">
        <f ca="1">OFFSET(rapports!$A$1,$K215-1,9,1,1)</f>
        <v>30</v>
      </c>
      <c r="AB215">
        <f ca="1">OFFSET(rapports!$A$1,$K215-1,10,1,1)</f>
        <v>29</v>
      </c>
      <c r="AC215" s="4">
        <f t="shared" si="26"/>
        <v>0.3009404388714733</v>
      </c>
      <c r="AD215">
        <f ca="1">IF($C215=5,OFFSET(rapports!$A$1,$K215-1,11,1,1),"--")</f>
        <v>34</v>
      </c>
      <c r="AE215">
        <f ca="1">IF($C215=5,OFFSET(rapports!$A$1,$K215-1,12,1,1),"--")</f>
        <v>27</v>
      </c>
      <c r="AF215" s="4">
        <f t="shared" si="27"/>
        <v>0.36632996632996634</v>
      </c>
    </row>
    <row r="216" spans="1:32" ht="12.75">
      <c r="A216" t="s">
        <v>271</v>
      </c>
      <c r="C216">
        <v>5</v>
      </c>
      <c r="D216">
        <v>8</v>
      </c>
      <c r="E216">
        <f ca="1">OFFSET(Différentiels!$A$1,$D216+4,1,1,1)</f>
        <v>15</v>
      </c>
      <c r="F216">
        <f ca="1">OFFSET(Différentiels!$A$1,$D216+4,2,1,1)</f>
        <v>61</v>
      </c>
      <c r="G216">
        <v>2</v>
      </c>
      <c r="H216" s="58">
        <f ca="1">OFFSET(Tachy!$A$1,$G216+4,1,1,1)</f>
        <v>21</v>
      </c>
      <c r="I216" s="58">
        <f ca="1">OFFSET(Tachy!$A$1,$G216+4,2,1,1)</f>
        <v>20</v>
      </c>
      <c r="K216">
        <v>48</v>
      </c>
      <c r="N216" t="str">
        <f ca="1">OFFSET(rapports!$A$1,$K216-1,0,1,1)</f>
        <v>JB5B</v>
      </c>
      <c r="O216">
        <f ca="1">OFFSET(rapports!$A$1,$K216-1,1,1,1)</f>
        <v>11</v>
      </c>
      <c r="P216">
        <f ca="1">OFFSET(rapports!$A$1,$K216-1,2,1,1)</f>
        <v>-39</v>
      </c>
      <c r="Q216" s="4">
        <f t="shared" si="24"/>
        <v>-0.06935687263556116</v>
      </c>
      <c r="R216">
        <f ca="1">OFFSET(rapports!$A$1,$K216-1,3,1,1)</f>
        <v>11</v>
      </c>
      <c r="S216">
        <f ca="1">OFFSET(rapports!$A$1,$K216-1,4,1,1)</f>
        <v>34</v>
      </c>
      <c r="T216" s="4">
        <f t="shared" si="28"/>
        <v>0.07955641272902604</v>
      </c>
      <c r="U216">
        <f ca="1">OFFSET(rapports!$A$1,$K216-1,5,1,1)</f>
        <v>19</v>
      </c>
      <c r="V216">
        <f ca="1">OFFSET(rapports!$A$1,$K216-1,6,1,1)</f>
        <v>35</v>
      </c>
      <c r="W216" s="4">
        <f t="shared" si="25"/>
        <v>0.1334894613583138</v>
      </c>
      <c r="X216">
        <f ca="1">OFFSET(rapports!$A$1,$K216-1,7,1,1)</f>
        <v>25</v>
      </c>
      <c r="Y216">
        <f ca="1">OFFSET(rapports!$A$1,$K216-1,8,1,1)</f>
        <v>33</v>
      </c>
      <c r="Z216" s="4">
        <f t="shared" si="29"/>
        <v>0.18628912071535023</v>
      </c>
      <c r="AA216">
        <f ca="1">OFFSET(rapports!$A$1,$K216-1,9,1,1)</f>
        <v>30</v>
      </c>
      <c r="AB216">
        <f ca="1">OFFSET(rapports!$A$1,$K216-1,10,1,1)</f>
        <v>29</v>
      </c>
      <c r="AC216" s="4">
        <f t="shared" si="26"/>
        <v>0.25438100621820237</v>
      </c>
      <c r="AD216">
        <f ca="1">IF($C216=5,OFFSET(rapports!$A$1,$K216-1,11,1,1),"--")</f>
        <v>33</v>
      </c>
      <c r="AE216">
        <f ca="1">IF($C216=5,OFFSET(rapports!$A$1,$K216-1,12,1,1),"--")</f>
        <v>25</v>
      </c>
      <c r="AF216" s="4">
        <f t="shared" si="27"/>
        <v>0.32459016393442625</v>
      </c>
    </row>
    <row r="217" spans="1:32" ht="12.75">
      <c r="A217" t="s">
        <v>272</v>
      </c>
      <c r="C217">
        <v>5</v>
      </c>
      <c r="D217">
        <v>6</v>
      </c>
      <c r="E217">
        <f ca="1">OFFSET(Différentiels!$A$1,$D217+4,1,1,1)</f>
        <v>17</v>
      </c>
      <c r="F217">
        <f ca="1">OFFSET(Différentiels!$A$1,$D217+4,2,1,1)</f>
        <v>56</v>
      </c>
      <c r="G217">
        <v>2</v>
      </c>
      <c r="H217" s="58">
        <f ca="1">OFFSET(Tachy!$A$1,$G217+4,1,1,1)</f>
        <v>21</v>
      </c>
      <c r="I217" s="58">
        <f ca="1">OFFSET(Tachy!$A$1,$G217+4,2,1,1)</f>
        <v>20</v>
      </c>
      <c r="K217">
        <v>47</v>
      </c>
      <c r="N217" t="str">
        <f ca="1">OFFSET(rapports!$A$1,$K217-1,0,1,1)</f>
        <v>JB5A</v>
      </c>
      <c r="O217">
        <f ca="1">OFFSET(rapports!$A$1,$K217-1,1,1,1)</f>
        <v>11</v>
      </c>
      <c r="P217">
        <f ca="1">OFFSET(rapports!$A$1,$K217-1,2,1,1)</f>
        <v>-39</v>
      </c>
      <c r="Q217" s="4">
        <f t="shared" si="24"/>
        <v>-0.08562271062271062</v>
      </c>
      <c r="R217">
        <f ca="1">OFFSET(rapports!$A$1,$K217-1,3,1,1)</f>
        <v>11</v>
      </c>
      <c r="S217">
        <f ca="1">OFFSET(rapports!$A$1,$K217-1,4,1,1)</f>
        <v>41</v>
      </c>
      <c r="T217" s="4">
        <f t="shared" si="28"/>
        <v>0.08144599303135888</v>
      </c>
      <c r="U217">
        <f ca="1">OFFSET(rapports!$A$1,$K217-1,5,1,1)</f>
        <v>19</v>
      </c>
      <c r="V217">
        <f ca="1">OFFSET(rapports!$A$1,$K217-1,6,1,1)</f>
        <v>39</v>
      </c>
      <c r="W217" s="4">
        <f t="shared" si="25"/>
        <v>0.1478937728937729</v>
      </c>
      <c r="X217">
        <f ca="1">OFFSET(rapports!$A$1,$K217-1,7,1,1)</f>
        <v>25</v>
      </c>
      <c r="Y217">
        <f ca="1">OFFSET(rapports!$A$1,$K217-1,8,1,1)</f>
        <v>33</v>
      </c>
      <c r="Z217" s="4">
        <f t="shared" si="29"/>
        <v>0.22997835497835498</v>
      </c>
      <c r="AA217">
        <f ca="1">OFFSET(rapports!$A$1,$K217-1,9,1,1)</f>
        <v>30</v>
      </c>
      <c r="AB217">
        <f ca="1">OFFSET(rapports!$A$1,$K217-1,10,1,1)</f>
        <v>29</v>
      </c>
      <c r="AC217" s="4">
        <f t="shared" si="26"/>
        <v>0.3140394088669951</v>
      </c>
      <c r="AD217">
        <f ca="1">IF($C217=5,OFFSET(rapports!$A$1,$K217-1,11,1,1),"--")</f>
        <v>34</v>
      </c>
      <c r="AE217">
        <f ca="1">IF($C217=5,OFFSET(rapports!$A$1,$K217-1,12,1,1),"--")</f>
        <v>27</v>
      </c>
      <c r="AF217" s="4">
        <f t="shared" si="27"/>
        <v>0.38227513227513227</v>
      </c>
    </row>
    <row r="218" spans="1:32" ht="12.75">
      <c r="A218" t="s">
        <v>273</v>
      </c>
      <c r="C218">
        <v>5</v>
      </c>
      <c r="D218">
        <v>8</v>
      </c>
      <c r="E218">
        <f ca="1">OFFSET(Différentiels!$A$1,$D218+4,1,1,1)</f>
        <v>15</v>
      </c>
      <c r="F218">
        <f ca="1">OFFSET(Différentiels!$A$1,$D218+4,2,1,1)</f>
        <v>61</v>
      </c>
      <c r="G218">
        <v>2</v>
      </c>
      <c r="H218" s="58">
        <f ca="1">OFFSET(Tachy!$A$1,$G218+4,1,1,1)</f>
        <v>21</v>
      </c>
      <c r="I218" s="58">
        <f ca="1">OFFSET(Tachy!$A$1,$G218+4,2,1,1)</f>
        <v>20</v>
      </c>
      <c r="K218">
        <v>47</v>
      </c>
      <c r="N218" t="str">
        <f ca="1">OFFSET(rapports!$A$1,$K218-1,0,1,1)</f>
        <v>JB5A</v>
      </c>
      <c r="O218">
        <f ca="1">OFFSET(rapports!$A$1,$K218-1,1,1,1)</f>
        <v>11</v>
      </c>
      <c r="P218">
        <f ca="1">OFFSET(rapports!$A$1,$K218-1,2,1,1)</f>
        <v>-39</v>
      </c>
      <c r="Q218" s="4">
        <f t="shared" si="24"/>
        <v>-0.06935687263556116</v>
      </c>
      <c r="R218">
        <f ca="1">OFFSET(rapports!$A$1,$K218-1,3,1,1)</f>
        <v>11</v>
      </c>
      <c r="S218">
        <f ca="1">OFFSET(rapports!$A$1,$K218-1,4,1,1)</f>
        <v>41</v>
      </c>
      <c r="T218" s="4">
        <f t="shared" si="28"/>
        <v>0.06597361055577769</v>
      </c>
      <c r="U218">
        <f ca="1">OFFSET(rapports!$A$1,$K218-1,5,1,1)</f>
        <v>19</v>
      </c>
      <c r="V218">
        <f ca="1">OFFSET(rapports!$A$1,$K218-1,6,1,1)</f>
        <v>39</v>
      </c>
      <c r="W218" s="4">
        <f t="shared" si="25"/>
        <v>0.1197982345523329</v>
      </c>
      <c r="X218">
        <f ca="1">OFFSET(rapports!$A$1,$K218-1,7,1,1)</f>
        <v>25</v>
      </c>
      <c r="Y218">
        <f ca="1">OFFSET(rapports!$A$1,$K218-1,8,1,1)</f>
        <v>33</v>
      </c>
      <c r="Z218" s="4">
        <f t="shared" si="29"/>
        <v>0.18628912071535023</v>
      </c>
      <c r="AA218">
        <f ca="1">OFFSET(rapports!$A$1,$K218-1,9,1,1)</f>
        <v>30</v>
      </c>
      <c r="AB218">
        <f ca="1">OFFSET(rapports!$A$1,$K218-1,10,1,1)</f>
        <v>29</v>
      </c>
      <c r="AC218" s="4">
        <f t="shared" si="26"/>
        <v>0.25438100621820237</v>
      </c>
      <c r="AD218">
        <f ca="1">IF($C218=5,OFFSET(rapports!$A$1,$K218-1,11,1,1),"--")</f>
        <v>34</v>
      </c>
      <c r="AE218">
        <f ca="1">IF($C218=5,OFFSET(rapports!$A$1,$K218-1,12,1,1),"--")</f>
        <v>27</v>
      </c>
      <c r="AF218" s="4">
        <f t="shared" si="27"/>
        <v>0.3096539162112933</v>
      </c>
    </row>
    <row r="219" spans="1:32" ht="12.75">
      <c r="A219" t="s">
        <v>274</v>
      </c>
      <c r="C219">
        <v>5</v>
      </c>
      <c r="D219">
        <v>4</v>
      </c>
      <c r="E219">
        <f ca="1">OFFSET(Différentiels!$A$1,$D219+4,1,1,1)</f>
        <v>16</v>
      </c>
      <c r="F219">
        <f ca="1">OFFSET(Différentiels!$A$1,$D219+4,2,1,1)</f>
        <v>57</v>
      </c>
      <c r="G219">
        <v>2</v>
      </c>
      <c r="H219" s="58">
        <f ca="1">OFFSET(Tachy!$A$1,$G219+4,1,1,1)</f>
        <v>21</v>
      </c>
      <c r="I219" s="58">
        <f ca="1">OFFSET(Tachy!$A$1,$G219+4,2,1,1)</f>
        <v>20</v>
      </c>
      <c r="K219">
        <v>47</v>
      </c>
      <c r="N219" t="str">
        <f ca="1">OFFSET(rapports!$A$1,$K219-1,0,1,1)</f>
        <v>JB5A</v>
      </c>
      <c r="O219">
        <f ca="1">OFFSET(rapports!$A$1,$K219-1,1,1,1)</f>
        <v>11</v>
      </c>
      <c r="P219">
        <f ca="1">OFFSET(rapports!$A$1,$K219-1,2,1,1)</f>
        <v>-39</v>
      </c>
      <c r="Q219" s="4">
        <f t="shared" si="24"/>
        <v>-0.07917228969860549</v>
      </c>
      <c r="R219">
        <f ca="1">OFFSET(rapports!$A$1,$K219-1,3,1,1)</f>
        <v>11</v>
      </c>
      <c r="S219">
        <f ca="1">OFFSET(rapports!$A$1,$K219-1,4,1,1)</f>
        <v>41</v>
      </c>
      <c r="T219" s="4">
        <f t="shared" si="28"/>
        <v>0.07531022678647839</v>
      </c>
      <c r="U219">
        <f ca="1">OFFSET(rapports!$A$1,$K219-1,5,1,1)</f>
        <v>19</v>
      </c>
      <c r="V219">
        <f ca="1">OFFSET(rapports!$A$1,$K219-1,6,1,1)</f>
        <v>39</v>
      </c>
      <c r="W219" s="4">
        <f t="shared" si="25"/>
        <v>0.13675213675213674</v>
      </c>
      <c r="X219">
        <f ca="1">OFFSET(rapports!$A$1,$K219-1,7,1,1)</f>
        <v>25</v>
      </c>
      <c r="Y219">
        <f ca="1">OFFSET(rapports!$A$1,$K219-1,8,1,1)</f>
        <v>33</v>
      </c>
      <c r="Z219" s="4">
        <f t="shared" si="29"/>
        <v>0.2126528442317916</v>
      </c>
      <c r="AA219">
        <f ca="1">OFFSET(rapports!$A$1,$K219-1,9,1,1)</f>
        <v>30</v>
      </c>
      <c r="AB219">
        <f ca="1">OFFSET(rapports!$A$1,$K219-1,10,1,1)</f>
        <v>29</v>
      </c>
      <c r="AC219" s="4">
        <f t="shared" si="26"/>
        <v>0.2903811252268602</v>
      </c>
      <c r="AD219">
        <f ca="1">IF($C219=5,OFFSET(rapports!$A$1,$K219-1,11,1,1),"--")</f>
        <v>34</v>
      </c>
      <c r="AE219">
        <f ca="1">IF($C219=5,OFFSET(rapports!$A$1,$K219-1,12,1,1),"--")</f>
        <v>27</v>
      </c>
      <c r="AF219" s="4">
        <f t="shared" si="27"/>
        <v>0.3534762833008447</v>
      </c>
    </row>
    <row r="220" spans="1:32" ht="12.75">
      <c r="A220" t="s">
        <v>275</v>
      </c>
      <c r="C220">
        <v>5</v>
      </c>
      <c r="D220">
        <v>4</v>
      </c>
      <c r="E220">
        <f ca="1">OFFSET(Différentiels!$A$1,$D220+4,1,1,1)</f>
        <v>16</v>
      </c>
      <c r="F220">
        <f ca="1">OFFSET(Différentiels!$A$1,$D220+4,2,1,1)</f>
        <v>57</v>
      </c>
      <c r="G220" t="s">
        <v>256</v>
      </c>
      <c r="H220" s="58" t="e">
        <f ca="1">OFFSET(Tachy!$A$1,$G220+4,1,1,1)</f>
        <v>#VALUE!</v>
      </c>
      <c r="I220" s="58" t="e">
        <f ca="1">OFFSET(Tachy!$A$1,$G220+4,2,1,1)</f>
        <v>#VALUE!</v>
      </c>
      <c r="K220">
        <v>47</v>
      </c>
      <c r="N220" t="str">
        <f ca="1">OFFSET(rapports!$A$1,$K220-1,0,1,1)</f>
        <v>JB5A</v>
      </c>
      <c r="O220">
        <f ca="1">OFFSET(rapports!$A$1,$K220-1,1,1,1)</f>
        <v>11</v>
      </c>
      <c r="P220">
        <f ca="1">OFFSET(rapports!$A$1,$K220-1,2,1,1)</f>
        <v>-39</v>
      </c>
      <c r="Q220" s="4">
        <f t="shared" si="24"/>
        <v>-0.07917228969860549</v>
      </c>
      <c r="R220">
        <f ca="1">OFFSET(rapports!$A$1,$K220-1,3,1,1)</f>
        <v>11</v>
      </c>
      <c r="S220">
        <f ca="1">OFFSET(rapports!$A$1,$K220-1,4,1,1)</f>
        <v>41</v>
      </c>
      <c r="T220" s="4">
        <f t="shared" si="28"/>
        <v>0.07531022678647839</v>
      </c>
      <c r="U220">
        <f ca="1">OFFSET(rapports!$A$1,$K220-1,5,1,1)</f>
        <v>19</v>
      </c>
      <c r="V220">
        <f ca="1">OFFSET(rapports!$A$1,$K220-1,6,1,1)</f>
        <v>39</v>
      </c>
      <c r="W220" s="4">
        <f t="shared" si="25"/>
        <v>0.13675213675213674</v>
      </c>
      <c r="X220">
        <f ca="1">OFFSET(rapports!$A$1,$K220-1,7,1,1)</f>
        <v>25</v>
      </c>
      <c r="Y220">
        <f ca="1">OFFSET(rapports!$A$1,$K220-1,8,1,1)</f>
        <v>33</v>
      </c>
      <c r="Z220" s="4">
        <f t="shared" si="29"/>
        <v>0.2126528442317916</v>
      </c>
      <c r="AA220">
        <f ca="1">OFFSET(rapports!$A$1,$K220-1,9,1,1)</f>
        <v>30</v>
      </c>
      <c r="AB220">
        <f ca="1">OFFSET(rapports!$A$1,$K220-1,10,1,1)</f>
        <v>29</v>
      </c>
      <c r="AC220" s="4">
        <f t="shared" si="26"/>
        <v>0.2903811252268602</v>
      </c>
      <c r="AD220">
        <f ca="1">IF($C220=5,OFFSET(rapports!$A$1,$K220-1,11,1,1),"--")</f>
        <v>34</v>
      </c>
      <c r="AE220">
        <f ca="1">IF($C220=5,OFFSET(rapports!$A$1,$K220-1,12,1,1),"--")</f>
        <v>27</v>
      </c>
      <c r="AF220" s="4">
        <f t="shared" si="27"/>
        <v>0.3534762833008447</v>
      </c>
    </row>
    <row r="221" spans="1:32" ht="12.75">
      <c r="A221" t="s">
        <v>276</v>
      </c>
      <c r="C221">
        <v>5</v>
      </c>
      <c r="D221">
        <v>1</v>
      </c>
      <c r="E221">
        <f ca="1">OFFSET(Différentiels!$A$1,$D221+4,1,1,1)</f>
        <v>15</v>
      </c>
      <c r="F221">
        <f ca="1">OFFSET(Différentiels!$A$1,$D221+4,2,1,1)</f>
        <v>58</v>
      </c>
      <c r="G221">
        <v>1</v>
      </c>
      <c r="H221" s="58">
        <f ca="1">OFFSET(Tachy!$A$1,$G221+4,1,1,1)</f>
        <v>21</v>
      </c>
      <c r="I221" s="58">
        <f ca="1">OFFSET(Tachy!$A$1,$G221+4,2,1,1)</f>
        <v>19</v>
      </c>
      <c r="K221">
        <v>47</v>
      </c>
      <c r="N221" t="str">
        <f ca="1">OFFSET(rapports!$A$1,$K221-1,0,1,1)</f>
        <v>JB5A</v>
      </c>
      <c r="O221">
        <f ca="1">OFFSET(rapports!$A$1,$K221-1,1,1,1)</f>
        <v>11</v>
      </c>
      <c r="P221">
        <f ca="1">OFFSET(rapports!$A$1,$K221-1,2,1,1)</f>
        <v>-39</v>
      </c>
      <c r="Q221" s="4">
        <f t="shared" si="24"/>
        <v>-0.07294429708222812</v>
      </c>
      <c r="R221">
        <f ca="1">OFFSET(rapports!$A$1,$K221-1,3,1,1)</f>
        <v>11</v>
      </c>
      <c r="S221">
        <f ca="1">OFFSET(rapports!$A$1,$K221-1,4,1,1)</f>
        <v>41</v>
      </c>
      <c r="T221" s="4">
        <f t="shared" si="28"/>
        <v>0.06938603868797308</v>
      </c>
      <c r="U221">
        <f ca="1">OFFSET(rapports!$A$1,$K221-1,5,1,1)</f>
        <v>19</v>
      </c>
      <c r="V221">
        <f ca="1">OFFSET(rapports!$A$1,$K221-1,6,1,1)</f>
        <v>39</v>
      </c>
      <c r="W221" s="4">
        <f t="shared" si="25"/>
        <v>0.1259946949602122</v>
      </c>
      <c r="X221">
        <f ca="1">OFFSET(rapports!$A$1,$K221-1,7,1,1)</f>
        <v>25</v>
      </c>
      <c r="Y221">
        <f ca="1">OFFSET(rapports!$A$1,$K221-1,8,1,1)</f>
        <v>33</v>
      </c>
      <c r="Z221" s="4">
        <f t="shared" si="29"/>
        <v>0.19592476489028213</v>
      </c>
      <c r="AA221">
        <f ca="1">OFFSET(rapports!$A$1,$K221-1,9,1,1)</f>
        <v>30</v>
      </c>
      <c r="AB221">
        <f ca="1">OFFSET(rapports!$A$1,$K221-1,10,1,1)</f>
        <v>29</v>
      </c>
      <c r="AC221" s="4">
        <f t="shared" si="26"/>
        <v>0.267538644470868</v>
      </c>
      <c r="AD221">
        <f ca="1">IF($C221=5,OFFSET(rapports!$A$1,$K221-1,11,1,1),"--")</f>
        <v>34</v>
      </c>
      <c r="AE221">
        <f ca="1">IF($C221=5,OFFSET(rapports!$A$1,$K221-1,12,1,1),"--")</f>
        <v>27</v>
      </c>
      <c r="AF221" s="4">
        <f t="shared" si="27"/>
        <v>0.32567049808429116</v>
      </c>
    </row>
    <row r="222" spans="1:32" ht="12.75">
      <c r="A222" t="s">
        <v>277</v>
      </c>
      <c r="C222">
        <v>5</v>
      </c>
      <c r="D222">
        <v>1</v>
      </c>
      <c r="E222">
        <f ca="1">OFFSET(Différentiels!$A$1,$D222+4,1,1,1)</f>
        <v>15</v>
      </c>
      <c r="F222">
        <f ca="1">OFFSET(Différentiels!$A$1,$D222+4,2,1,1)</f>
        <v>58</v>
      </c>
      <c r="G222">
        <v>2</v>
      </c>
      <c r="H222" s="58">
        <f ca="1">OFFSET(Tachy!$A$1,$G222+4,1,1,1)</f>
        <v>21</v>
      </c>
      <c r="I222" s="58">
        <f ca="1">OFFSET(Tachy!$A$1,$G222+4,2,1,1)</f>
        <v>20</v>
      </c>
      <c r="K222">
        <v>47</v>
      </c>
      <c r="N222" t="str">
        <f ca="1">OFFSET(rapports!$A$1,$K222-1,0,1,1)</f>
        <v>JB5A</v>
      </c>
      <c r="O222">
        <f ca="1">OFFSET(rapports!$A$1,$K222-1,1,1,1)</f>
        <v>11</v>
      </c>
      <c r="P222">
        <f ca="1">OFFSET(rapports!$A$1,$K222-1,2,1,1)</f>
        <v>-39</v>
      </c>
      <c r="Q222" s="4">
        <f t="shared" si="24"/>
        <v>-0.07294429708222812</v>
      </c>
      <c r="R222">
        <f ca="1">OFFSET(rapports!$A$1,$K222-1,3,1,1)</f>
        <v>11</v>
      </c>
      <c r="S222">
        <f ca="1">OFFSET(rapports!$A$1,$K222-1,4,1,1)</f>
        <v>41</v>
      </c>
      <c r="T222" s="4">
        <f t="shared" si="28"/>
        <v>0.06938603868797308</v>
      </c>
      <c r="U222">
        <f ca="1">OFFSET(rapports!$A$1,$K222-1,5,1,1)</f>
        <v>19</v>
      </c>
      <c r="V222">
        <f ca="1">OFFSET(rapports!$A$1,$K222-1,6,1,1)</f>
        <v>39</v>
      </c>
      <c r="W222" s="4">
        <f t="shared" si="25"/>
        <v>0.1259946949602122</v>
      </c>
      <c r="X222">
        <f ca="1">OFFSET(rapports!$A$1,$K222-1,7,1,1)</f>
        <v>25</v>
      </c>
      <c r="Y222">
        <f ca="1">OFFSET(rapports!$A$1,$K222-1,8,1,1)</f>
        <v>33</v>
      </c>
      <c r="Z222" s="4">
        <f t="shared" si="29"/>
        <v>0.19592476489028213</v>
      </c>
      <c r="AA222">
        <f ca="1">OFFSET(rapports!$A$1,$K222-1,9,1,1)</f>
        <v>30</v>
      </c>
      <c r="AB222">
        <f ca="1">OFFSET(rapports!$A$1,$K222-1,10,1,1)</f>
        <v>29</v>
      </c>
      <c r="AC222" s="4">
        <f t="shared" si="26"/>
        <v>0.267538644470868</v>
      </c>
      <c r="AD222">
        <f ca="1">IF($C222=5,OFFSET(rapports!$A$1,$K222-1,11,1,1),"--")</f>
        <v>34</v>
      </c>
      <c r="AE222">
        <f ca="1">IF($C222=5,OFFSET(rapports!$A$1,$K222-1,12,1,1),"--")</f>
        <v>27</v>
      </c>
      <c r="AF222" s="4">
        <f t="shared" si="27"/>
        <v>0.32567049808429116</v>
      </c>
    </row>
    <row r="223" spans="1:32" ht="12.75">
      <c r="A223" t="s">
        <v>278</v>
      </c>
      <c r="C223">
        <v>5</v>
      </c>
      <c r="D223">
        <v>8</v>
      </c>
      <c r="E223">
        <f ca="1">OFFSET(Différentiels!$A$1,$D223+4,1,1,1)</f>
        <v>15</v>
      </c>
      <c r="F223">
        <f ca="1">OFFSET(Différentiels!$A$1,$D223+4,2,1,1)</f>
        <v>61</v>
      </c>
      <c r="G223">
        <v>1</v>
      </c>
      <c r="H223" s="58">
        <f ca="1">OFFSET(Tachy!$A$1,$G223+4,1,1,1)</f>
        <v>21</v>
      </c>
      <c r="I223" s="58">
        <f ca="1">OFFSET(Tachy!$A$1,$G223+4,2,1,1)</f>
        <v>19</v>
      </c>
      <c r="K223">
        <v>47</v>
      </c>
      <c r="N223" t="str">
        <f ca="1">OFFSET(rapports!$A$1,$K223-1,0,1,1)</f>
        <v>JB5A</v>
      </c>
      <c r="O223">
        <f ca="1">OFFSET(rapports!$A$1,$K223-1,1,1,1)</f>
        <v>11</v>
      </c>
      <c r="P223">
        <f ca="1">OFFSET(rapports!$A$1,$K223-1,2,1,1)</f>
        <v>-39</v>
      </c>
      <c r="Q223" s="4">
        <f t="shared" si="24"/>
        <v>-0.06935687263556116</v>
      </c>
      <c r="R223">
        <f ca="1">OFFSET(rapports!$A$1,$K223-1,3,1,1)</f>
        <v>11</v>
      </c>
      <c r="S223">
        <f ca="1">OFFSET(rapports!$A$1,$K223-1,4,1,1)</f>
        <v>41</v>
      </c>
      <c r="T223" s="4">
        <f t="shared" si="28"/>
        <v>0.06597361055577769</v>
      </c>
      <c r="U223">
        <f ca="1">OFFSET(rapports!$A$1,$K223-1,5,1,1)</f>
        <v>19</v>
      </c>
      <c r="V223">
        <f ca="1">OFFSET(rapports!$A$1,$K223-1,6,1,1)</f>
        <v>39</v>
      </c>
      <c r="W223" s="4">
        <f t="shared" si="25"/>
        <v>0.1197982345523329</v>
      </c>
      <c r="X223">
        <f ca="1">OFFSET(rapports!$A$1,$K223-1,7,1,1)</f>
        <v>25</v>
      </c>
      <c r="Y223">
        <f ca="1">OFFSET(rapports!$A$1,$K223-1,8,1,1)</f>
        <v>33</v>
      </c>
      <c r="Z223" s="4">
        <f t="shared" si="29"/>
        <v>0.18628912071535023</v>
      </c>
      <c r="AA223">
        <f ca="1">OFFSET(rapports!$A$1,$K223-1,9,1,1)</f>
        <v>30</v>
      </c>
      <c r="AB223">
        <f ca="1">OFFSET(rapports!$A$1,$K223-1,10,1,1)</f>
        <v>29</v>
      </c>
      <c r="AC223" s="4">
        <f t="shared" si="26"/>
        <v>0.25438100621820237</v>
      </c>
      <c r="AD223">
        <f ca="1">IF($C223=5,OFFSET(rapports!$A$1,$K223-1,11,1,1),"--")</f>
        <v>34</v>
      </c>
      <c r="AE223">
        <f ca="1">IF($C223=5,OFFSET(rapports!$A$1,$K223-1,12,1,1),"--")</f>
        <v>27</v>
      </c>
      <c r="AF223" s="4">
        <f t="shared" si="27"/>
        <v>0.3096539162112933</v>
      </c>
    </row>
    <row r="224" spans="1:32" ht="12.75">
      <c r="A224" t="s">
        <v>279</v>
      </c>
      <c r="C224">
        <v>5</v>
      </c>
      <c r="D224">
        <v>4</v>
      </c>
      <c r="E224">
        <f ca="1">OFFSET(Différentiels!$A$1,$D224+4,1,1,1)</f>
        <v>16</v>
      </c>
      <c r="F224">
        <f ca="1">OFFSET(Différentiels!$A$1,$D224+4,2,1,1)</f>
        <v>57</v>
      </c>
      <c r="G224">
        <v>2</v>
      </c>
      <c r="H224" s="58">
        <f ca="1">OFFSET(Tachy!$A$1,$G224+4,1,1,1)</f>
        <v>21</v>
      </c>
      <c r="I224" s="58">
        <f ca="1">OFFSET(Tachy!$A$1,$G224+4,2,1,1)</f>
        <v>20</v>
      </c>
      <c r="K224">
        <v>47</v>
      </c>
      <c r="N224" t="str">
        <f ca="1">OFFSET(rapports!$A$1,$K224-1,0,1,1)</f>
        <v>JB5A</v>
      </c>
      <c r="O224">
        <f ca="1">OFFSET(rapports!$A$1,$K224-1,1,1,1)</f>
        <v>11</v>
      </c>
      <c r="P224">
        <f ca="1">OFFSET(rapports!$A$1,$K224-1,2,1,1)</f>
        <v>-39</v>
      </c>
      <c r="Q224" s="4">
        <f t="shared" si="24"/>
        <v>-0.07917228969860549</v>
      </c>
      <c r="R224">
        <f ca="1">OFFSET(rapports!$A$1,$K224-1,3,1,1)</f>
        <v>11</v>
      </c>
      <c r="S224">
        <f ca="1">OFFSET(rapports!$A$1,$K224-1,4,1,1)</f>
        <v>41</v>
      </c>
      <c r="T224" s="4">
        <f t="shared" si="28"/>
        <v>0.07531022678647839</v>
      </c>
      <c r="U224">
        <f ca="1">OFFSET(rapports!$A$1,$K224-1,5,1,1)</f>
        <v>19</v>
      </c>
      <c r="V224">
        <f ca="1">OFFSET(rapports!$A$1,$K224-1,6,1,1)</f>
        <v>39</v>
      </c>
      <c r="W224" s="4">
        <f t="shared" si="25"/>
        <v>0.13675213675213674</v>
      </c>
      <c r="X224">
        <f ca="1">OFFSET(rapports!$A$1,$K224-1,7,1,1)</f>
        <v>25</v>
      </c>
      <c r="Y224">
        <f ca="1">OFFSET(rapports!$A$1,$K224-1,8,1,1)</f>
        <v>33</v>
      </c>
      <c r="Z224" s="4">
        <f t="shared" si="29"/>
        <v>0.2126528442317916</v>
      </c>
      <c r="AA224">
        <f ca="1">OFFSET(rapports!$A$1,$K224-1,9,1,1)</f>
        <v>30</v>
      </c>
      <c r="AB224">
        <f ca="1">OFFSET(rapports!$A$1,$K224-1,10,1,1)</f>
        <v>29</v>
      </c>
      <c r="AC224" s="4">
        <f t="shared" si="26"/>
        <v>0.2903811252268602</v>
      </c>
      <c r="AD224">
        <f ca="1">IF($C224=5,OFFSET(rapports!$A$1,$K224-1,11,1,1),"--")</f>
        <v>34</v>
      </c>
      <c r="AE224">
        <f ca="1">IF($C224=5,OFFSET(rapports!$A$1,$K224-1,12,1,1),"--")</f>
        <v>27</v>
      </c>
      <c r="AF224" s="4">
        <f t="shared" si="27"/>
        <v>0.3534762833008447</v>
      </c>
    </row>
    <row r="225" spans="1:32" ht="12.75">
      <c r="A225" t="s">
        <v>280</v>
      </c>
      <c r="C225">
        <v>5</v>
      </c>
      <c r="D225">
        <v>2</v>
      </c>
      <c r="E225">
        <f ca="1">OFFSET(Différentiels!$A$1,$D225+4,1,1,1)</f>
        <v>14</v>
      </c>
      <c r="F225">
        <f ca="1">OFFSET(Différentiels!$A$1,$D225+4,2,1,1)</f>
        <v>59</v>
      </c>
      <c r="G225">
        <v>2</v>
      </c>
      <c r="H225" s="58">
        <f ca="1">OFFSET(Tachy!$A$1,$G225+4,1,1,1)</f>
        <v>21</v>
      </c>
      <c r="I225" s="58">
        <f ca="1">OFFSET(Tachy!$A$1,$G225+4,2,1,1)</f>
        <v>20</v>
      </c>
      <c r="K225">
        <v>47</v>
      </c>
      <c r="N225" t="str">
        <f ca="1">OFFSET(rapports!$A$1,$K225-1,0,1,1)</f>
        <v>JB5A</v>
      </c>
      <c r="O225">
        <f ca="1">OFFSET(rapports!$A$1,$K225-1,1,1,1)</f>
        <v>11</v>
      </c>
      <c r="P225">
        <f ca="1">OFFSET(rapports!$A$1,$K225-1,2,1,1)</f>
        <v>-39</v>
      </c>
      <c r="Q225" s="4">
        <f t="shared" si="24"/>
        <v>-0.06692742285962626</v>
      </c>
      <c r="R225">
        <f ca="1">OFFSET(rapports!$A$1,$K225-1,3,1,1)</f>
        <v>11</v>
      </c>
      <c r="S225">
        <f ca="1">OFFSET(rapports!$A$1,$K225-1,4,1,1)</f>
        <v>41</v>
      </c>
      <c r="T225" s="4">
        <f t="shared" si="28"/>
        <v>0.06366267052501035</v>
      </c>
      <c r="U225">
        <f ca="1">OFFSET(rapports!$A$1,$K225-1,5,1,1)</f>
        <v>19</v>
      </c>
      <c r="V225">
        <f ca="1">OFFSET(rapports!$A$1,$K225-1,6,1,1)</f>
        <v>39</v>
      </c>
      <c r="W225" s="4">
        <f t="shared" si="25"/>
        <v>0.11560191221208171</v>
      </c>
      <c r="X225">
        <f ca="1">OFFSET(rapports!$A$1,$K225-1,7,1,1)</f>
        <v>25</v>
      </c>
      <c r="Y225">
        <f ca="1">OFFSET(rapports!$A$1,$K225-1,8,1,1)</f>
        <v>33</v>
      </c>
      <c r="Z225" s="4">
        <f t="shared" si="29"/>
        <v>0.17976373908577298</v>
      </c>
      <c r="AA225">
        <f ca="1">OFFSET(rapports!$A$1,$K225-1,9,1,1)</f>
        <v>30</v>
      </c>
      <c r="AB225">
        <f ca="1">OFFSET(rapports!$A$1,$K225-1,10,1,1)</f>
        <v>29</v>
      </c>
      <c r="AC225" s="4">
        <f t="shared" si="26"/>
        <v>0.24547048509643482</v>
      </c>
      <c r="AD225">
        <f ca="1">IF($C225=5,OFFSET(rapports!$A$1,$K225-1,11,1,1),"--")</f>
        <v>34</v>
      </c>
      <c r="AE225">
        <f ca="1">IF($C225=5,OFFSET(rapports!$A$1,$K225-1,12,1,1),"--")</f>
        <v>27</v>
      </c>
      <c r="AF225" s="4">
        <f t="shared" si="27"/>
        <v>0.2988072818581293</v>
      </c>
    </row>
    <row r="226" spans="8:32" s="63" customFormat="1" ht="12.75">
      <c r="H226" s="64"/>
      <c r="I226" s="64"/>
      <c r="Q226" s="65"/>
      <c r="T226" s="65"/>
      <c r="W226" s="65"/>
      <c r="Z226" s="65"/>
      <c r="AC226" s="65"/>
      <c r="AF226" s="65"/>
    </row>
    <row r="227" spans="1:32" ht="12.75">
      <c r="A227" t="s">
        <v>290</v>
      </c>
      <c r="C227">
        <v>5</v>
      </c>
      <c r="D227">
        <v>6</v>
      </c>
      <c r="E227">
        <f ca="1">OFFSET(Différentiels!$A$1,$D227+4,1,1,1)</f>
        <v>17</v>
      </c>
      <c r="F227">
        <f ca="1">OFFSET(Différentiels!$A$1,$D227+4,2,1,1)</f>
        <v>56</v>
      </c>
      <c r="G227">
        <v>1</v>
      </c>
      <c r="H227" s="58">
        <f ca="1">OFFSET(Tachy!$A$1,$G227+4,1,1,1)</f>
        <v>21</v>
      </c>
      <c r="I227" s="58">
        <f ca="1">OFFSET(Tachy!$A$1,$G227+4,2,1,1)</f>
        <v>19</v>
      </c>
      <c r="K227">
        <v>50</v>
      </c>
      <c r="N227" t="str">
        <f ca="1">OFFSET(rapports!$A$1,$K227-1,0,1,1)</f>
        <v>JC5A</v>
      </c>
      <c r="O227">
        <f ca="1">OFFSET(rapports!$A$1,$K227-1,1,1,1)</f>
        <v>11</v>
      </c>
      <c r="P227">
        <f ca="1">OFFSET(rapports!$A$1,$K227-1,2,1,1)</f>
        <v>-39</v>
      </c>
      <c r="Q227" s="4">
        <f t="shared" si="24"/>
        <v>-0.08562271062271062</v>
      </c>
      <c r="R227">
        <f ca="1">OFFSET(rapports!$A$1,$K227-1,3,1,1)</f>
        <v>11</v>
      </c>
      <c r="S227">
        <f ca="1">OFFSET(rapports!$A$1,$K227-1,4,1,1)</f>
        <v>41</v>
      </c>
      <c r="T227" s="4">
        <f t="shared" si="28"/>
        <v>0.08144599303135888</v>
      </c>
      <c r="U227">
        <f ca="1">OFFSET(rapports!$A$1,$K227-1,5,1,1)</f>
        <v>21</v>
      </c>
      <c r="V227">
        <f ca="1">OFFSET(rapports!$A$1,$K227-1,6,1,1)</f>
        <v>43</v>
      </c>
      <c r="W227" s="4">
        <f t="shared" si="25"/>
        <v>0.14825581395348839</v>
      </c>
      <c r="X227">
        <f ca="1">OFFSET(rapports!$A$1,$K227-1,7,1,1)</f>
        <v>28</v>
      </c>
      <c r="Y227">
        <f ca="1">OFFSET(rapports!$A$1,$K227-1,8,1,1)</f>
        <v>37</v>
      </c>
      <c r="Z227" s="4">
        <f t="shared" si="29"/>
        <v>0.22972972972972974</v>
      </c>
      <c r="AA227">
        <f ca="1">OFFSET(rapports!$A$1,$K227-1,9,1,1)</f>
        <v>35</v>
      </c>
      <c r="AB227">
        <f ca="1">OFFSET(rapports!$A$1,$K227-1,10,1,1)</f>
        <v>34</v>
      </c>
      <c r="AC227" s="4">
        <f t="shared" si="26"/>
        <v>0.3125</v>
      </c>
      <c r="AD227">
        <f ca="1">IF($C227=5,OFFSET(rapports!$A$1,$K227-1,11,1,1),"--")</f>
        <v>41</v>
      </c>
      <c r="AE227">
        <f ca="1">IF($C227=5,OFFSET(rapports!$A$1,$K227-1,12,1,1),"--")</f>
        <v>31</v>
      </c>
      <c r="AF227" s="4">
        <f t="shared" si="27"/>
        <v>0.40149769585253453</v>
      </c>
    </row>
    <row r="228" spans="1:32" ht="12.75">
      <c r="A228" t="s">
        <v>291</v>
      </c>
      <c r="C228">
        <v>5</v>
      </c>
      <c r="D228">
        <v>1</v>
      </c>
      <c r="E228">
        <f ca="1">OFFSET(Différentiels!$A$1,$D228+4,1,1,1)</f>
        <v>15</v>
      </c>
      <c r="F228">
        <f ca="1">OFFSET(Différentiels!$A$1,$D228+4,2,1,1)</f>
        <v>58</v>
      </c>
      <c r="G228">
        <v>3</v>
      </c>
      <c r="H228" s="58">
        <f ca="1">OFFSET(Tachy!$A$1,$G228+4,1,1,1)</f>
        <v>21</v>
      </c>
      <c r="I228" s="58">
        <f ca="1">OFFSET(Tachy!$A$1,$G228+4,2,1,1)</f>
        <v>18</v>
      </c>
      <c r="K228">
        <v>51</v>
      </c>
      <c r="N228" t="str">
        <f ca="1">OFFSET(rapports!$A$1,$K228-1,0,1,1)</f>
        <v>JC5B</v>
      </c>
      <c r="O228">
        <f ca="1">OFFSET(rapports!$A$1,$K228-1,1,1,1)</f>
        <v>11</v>
      </c>
      <c r="P228">
        <f ca="1">OFFSET(rapports!$A$1,$K228-1,2,1,1)</f>
        <v>-39</v>
      </c>
      <c r="Q228" s="4">
        <f t="shared" si="24"/>
        <v>-0.07294429708222812</v>
      </c>
      <c r="R228">
        <f ca="1">OFFSET(rapports!$A$1,$K228-1,3,1,1)</f>
        <v>11</v>
      </c>
      <c r="S228">
        <f ca="1">OFFSET(rapports!$A$1,$K228-1,4,1,1)</f>
        <v>41</v>
      </c>
      <c r="T228" s="4">
        <f t="shared" si="28"/>
        <v>0.06938603868797308</v>
      </c>
      <c r="U228">
        <f ca="1">OFFSET(rapports!$A$1,$K228-1,5,1,1)</f>
        <v>21</v>
      </c>
      <c r="V228">
        <f ca="1">OFFSET(rapports!$A$1,$K228-1,6,1,1)</f>
        <v>43</v>
      </c>
      <c r="W228" s="4">
        <f t="shared" si="25"/>
        <v>0.12630312750601444</v>
      </c>
      <c r="X228">
        <f ca="1">OFFSET(rapports!$A$1,$K228-1,7,1,1)</f>
        <v>28</v>
      </c>
      <c r="Y228">
        <f ca="1">OFFSET(rapports!$A$1,$K228-1,8,1,1)</f>
        <v>37</v>
      </c>
      <c r="Z228" s="4">
        <f t="shared" si="29"/>
        <v>0.195712954333644</v>
      </c>
      <c r="AA228">
        <f ca="1">OFFSET(rapports!$A$1,$K228-1,9,1,1)</f>
        <v>31</v>
      </c>
      <c r="AB228">
        <f ca="1">OFFSET(rapports!$A$1,$K228-1,10,1,1)</f>
        <v>29</v>
      </c>
      <c r="AC228" s="4">
        <f t="shared" si="26"/>
        <v>0.27645659928656363</v>
      </c>
      <c r="AD228">
        <f ca="1">IF($C228=5,OFFSET(rapports!$A$1,$K228-1,11,1,1),"--")</f>
        <v>42</v>
      </c>
      <c r="AE228">
        <f ca="1">IF($C228=5,OFFSET(rapports!$A$1,$K228-1,12,1,1),"--")</f>
        <v>31</v>
      </c>
      <c r="AF228" s="4">
        <f t="shared" si="27"/>
        <v>0.35038932146829815</v>
      </c>
    </row>
    <row r="229" spans="1:32" ht="12.75">
      <c r="A229" t="s">
        <v>292</v>
      </c>
      <c r="C229">
        <v>5</v>
      </c>
      <c r="D229">
        <v>10</v>
      </c>
      <c r="E229">
        <f ca="1">OFFSET(Différentiels!$A$1,$D229+4,1,1,1)</f>
        <v>15</v>
      </c>
      <c r="F229">
        <f ca="1">OFFSET(Différentiels!$A$1,$D229+4,2,1,1)</f>
        <v>56</v>
      </c>
      <c r="G229">
        <v>3</v>
      </c>
      <c r="H229" s="58">
        <f ca="1">OFFSET(Tachy!$A$1,$G229+4,1,1,1)</f>
        <v>21</v>
      </c>
      <c r="I229" s="58">
        <f ca="1">OFFSET(Tachy!$A$1,$G229+4,2,1,1)</f>
        <v>18</v>
      </c>
      <c r="K229">
        <v>52</v>
      </c>
      <c r="N229" t="str">
        <f ca="1">OFFSET(rapports!$A$1,$K229-1,0,1,1)</f>
        <v>JC5C</v>
      </c>
      <c r="O229">
        <f ca="1">OFFSET(rapports!$A$1,$K229-1,1,1,1)</f>
        <v>11</v>
      </c>
      <c r="P229">
        <f ca="1">OFFSET(rapports!$A$1,$K229-1,2,1,1)</f>
        <v>-39</v>
      </c>
      <c r="Q229" s="4">
        <f t="shared" si="24"/>
        <v>-0.07554945054945056</v>
      </c>
      <c r="R229">
        <f ca="1">OFFSET(rapports!$A$1,$K229-1,3,1,1)</f>
        <v>11</v>
      </c>
      <c r="S229">
        <f ca="1">OFFSET(rapports!$A$1,$K229-1,4,1,1)</f>
        <v>41</v>
      </c>
      <c r="T229" s="4">
        <f t="shared" si="28"/>
        <v>0.07186411149825785</v>
      </c>
      <c r="U229">
        <f ca="1">OFFSET(rapports!$A$1,$K229-1,5,1,1)</f>
        <v>22</v>
      </c>
      <c r="V229">
        <f ca="1">OFFSET(rapports!$A$1,$K229-1,6,1,1)</f>
        <v>41</v>
      </c>
      <c r="W229" s="4">
        <f t="shared" si="25"/>
        <v>0.1437282229965157</v>
      </c>
      <c r="X229">
        <f ca="1">OFFSET(rapports!$A$1,$K229-1,7,1,1)</f>
        <v>28</v>
      </c>
      <c r="Y229">
        <f ca="1">OFFSET(rapports!$A$1,$K229-1,8,1,1)</f>
        <v>37</v>
      </c>
      <c r="Z229" s="4">
        <f t="shared" si="29"/>
        <v>0.20270270270270271</v>
      </c>
      <c r="AA229">
        <f ca="1">OFFSET(rapports!$A$1,$K229-1,9,1,1)</f>
        <v>35</v>
      </c>
      <c r="AB229">
        <f ca="1">OFFSET(rapports!$A$1,$K229-1,10,1,1)</f>
        <v>34</v>
      </c>
      <c r="AC229" s="4">
        <f t="shared" si="26"/>
        <v>0.2757352941176471</v>
      </c>
      <c r="AD229">
        <f ca="1">IF($C229=5,OFFSET(rapports!$A$1,$K229-1,11,1,1),"--")</f>
        <v>41</v>
      </c>
      <c r="AE229">
        <f ca="1">IF($C229=5,OFFSET(rapports!$A$1,$K229-1,12,1,1),"--")</f>
        <v>31</v>
      </c>
      <c r="AF229" s="4">
        <f t="shared" si="27"/>
        <v>0.35426267281105994</v>
      </c>
    </row>
    <row r="230" spans="1:32" ht="12.75">
      <c r="A230" t="s">
        <v>293</v>
      </c>
      <c r="C230">
        <v>5</v>
      </c>
      <c r="D230">
        <v>8</v>
      </c>
      <c r="E230">
        <f ca="1">OFFSET(Différentiels!$A$1,$D230+4,1,1,1)</f>
        <v>15</v>
      </c>
      <c r="F230">
        <f ca="1">OFFSET(Différentiels!$A$1,$D230+4,2,1,1)</f>
        <v>61</v>
      </c>
      <c r="G230">
        <v>1</v>
      </c>
      <c r="H230" s="58">
        <f ca="1">OFFSET(Tachy!$A$1,$G230+4,1,1,1)</f>
        <v>21</v>
      </c>
      <c r="I230" s="58">
        <f ca="1">OFFSET(Tachy!$A$1,$G230+4,2,1,1)</f>
        <v>19</v>
      </c>
      <c r="K230">
        <v>53</v>
      </c>
      <c r="N230" t="str">
        <f ca="1">OFFSET(rapports!$A$1,$K230-1,0,1,1)</f>
        <v>JC5D</v>
      </c>
      <c r="O230">
        <f ca="1">OFFSET(rapports!$A$1,$K230-1,1,1,1)</f>
        <v>11</v>
      </c>
      <c r="P230">
        <f ca="1">OFFSET(rapports!$A$1,$K230-1,2,1,1)</f>
        <v>-39</v>
      </c>
      <c r="Q230" s="4">
        <f t="shared" si="24"/>
        <v>-0.06935687263556116</v>
      </c>
      <c r="R230">
        <f ca="1">OFFSET(rapports!$A$1,$K230-1,3,1,1)</f>
        <v>11</v>
      </c>
      <c r="S230">
        <f ca="1">OFFSET(rapports!$A$1,$K230-1,4,1,1)</f>
        <v>34</v>
      </c>
      <c r="T230" s="4">
        <f t="shared" si="28"/>
        <v>0.07955641272902604</v>
      </c>
      <c r="U230">
        <f ca="1">OFFSET(rapports!$A$1,$K230-1,5,1,1)</f>
        <v>22</v>
      </c>
      <c r="V230">
        <f ca="1">OFFSET(rapports!$A$1,$K230-1,6,1,1)</f>
        <v>41</v>
      </c>
      <c r="W230" s="4">
        <f t="shared" si="25"/>
        <v>0.13194722111155538</v>
      </c>
      <c r="X230">
        <f ca="1">OFFSET(rapports!$A$1,$K230-1,7,1,1)</f>
        <v>28</v>
      </c>
      <c r="Y230">
        <f ca="1">OFFSET(rapports!$A$1,$K230-1,8,1,1)</f>
        <v>37</v>
      </c>
      <c r="Z230" s="4">
        <f t="shared" si="29"/>
        <v>0.18608772707133361</v>
      </c>
      <c r="AA230">
        <f ca="1">OFFSET(rapports!$A$1,$K230-1,9,1,1)</f>
        <v>34</v>
      </c>
      <c r="AB230">
        <f ca="1">OFFSET(rapports!$A$1,$K230-1,10,1,1)</f>
        <v>35</v>
      </c>
      <c r="AC230" s="4">
        <f t="shared" si="26"/>
        <v>0.23887587822014053</v>
      </c>
      <c r="AD230">
        <f ca="1">IF($C230=5,OFFSET(rapports!$A$1,$K230-1,11,1,1),"--")</f>
        <v>39</v>
      </c>
      <c r="AE230">
        <f ca="1">IF($C230=5,OFFSET(rapports!$A$1,$K230-1,12,1,1),"--")</f>
        <v>31</v>
      </c>
      <c r="AF230" s="4">
        <f t="shared" si="27"/>
        <v>0.3093601269169751</v>
      </c>
    </row>
    <row r="231" spans="1:32" ht="12.75">
      <c r="A231" t="s">
        <v>294</v>
      </c>
      <c r="C231">
        <v>5</v>
      </c>
      <c r="D231">
        <v>8</v>
      </c>
      <c r="E231">
        <f ca="1">OFFSET(Différentiels!$A$1,$D231+4,1,1,1)</f>
        <v>15</v>
      </c>
      <c r="F231">
        <f ca="1">OFFSET(Différentiels!$A$1,$D231+4,2,1,1)</f>
        <v>61</v>
      </c>
      <c r="G231">
        <v>5</v>
      </c>
      <c r="H231" s="58">
        <f ca="1">OFFSET(Tachy!$A$1,$G231+4,1,1,1)</f>
        <v>22</v>
      </c>
      <c r="I231" s="58">
        <f ca="1">OFFSET(Tachy!$A$1,$G231+4,2,1,1)</f>
        <v>18</v>
      </c>
      <c r="K231">
        <v>54</v>
      </c>
      <c r="N231" t="str">
        <f ca="1">OFFSET(rapports!$A$1,$K231-1,0,1,1)</f>
        <v>JC5E</v>
      </c>
      <c r="O231">
        <f ca="1">OFFSET(rapports!$A$1,$K231-1,1,1,1)</f>
        <v>11</v>
      </c>
      <c r="P231">
        <f ca="1">OFFSET(rapports!$A$1,$K231-1,2,1,1)</f>
        <v>-39</v>
      </c>
      <c r="Q231" s="4">
        <f t="shared" si="24"/>
        <v>-0.06935687263556116</v>
      </c>
      <c r="R231">
        <f ca="1">OFFSET(rapports!$A$1,$K231-1,3,1,1)</f>
        <v>11</v>
      </c>
      <c r="S231">
        <f ca="1">OFFSET(rapports!$A$1,$K231-1,4,1,1)</f>
        <v>41</v>
      </c>
      <c r="T231" s="4">
        <f t="shared" si="28"/>
        <v>0.06597361055577769</v>
      </c>
      <c r="U231">
        <f ca="1">OFFSET(rapports!$A$1,$K231-1,5,1,1)</f>
        <v>21</v>
      </c>
      <c r="V231">
        <f ca="1">OFFSET(rapports!$A$1,$K231-1,6,1,1)</f>
        <v>43</v>
      </c>
      <c r="W231" s="4">
        <f t="shared" si="25"/>
        <v>0.12009149828440716</v>
      </c>
      <c r="X231">
        <f ca="1">OFFSET(rapports!$A$1,$K231-1,7,1,1)</f>
        <v>28</v>
      </c>
      <c r="Y231">
        <f ca="1">OFFSET(rapports!$A$1,$K231-1,8,1,1)</f>
        <v>37</v>
      </c>
      <c r="Z231" s="4">
        <f t="shared" si="29"/>
        <v>0.18608772707133361</v>
      </c>
      <c r="AA231">
        <f ca="1">OFFSET(rapports!$A$1,$K231-1,9,1,1)</f>
        <v>35</v>
      </c>
      <c r="AB231">
        <f ca="1">OFFSET(rapports!$A$1,$K231-1,10,1,1)</f>
        <v>34</v>
      </c>
      <c r="AC231" s="4">
        <f t="shared" si="26"/>
        <v>0.25313404050144644</v>
      </c>
      <c r="AD231">
        <f ca="1">IF($C231=5,OFFSET(rapports!$A$1,$K231-1,11,1,1),"--")</f>
        <v>42</v>
      </c>
      <c r="AE231">
        <f ca="1">IF($C231=5,OFFSET(rapports!$A$1,$K231-1,12,1,1),"--")</f>
        <v>31</v>
      </c>
      <c r="AF231" s="4">
        <f t="shared" si="27"/>
        <v>0.3331570597567424</v>
      </c>
    </row>
    <row r="232" spans="1:32" ht="12.75">
      <c r="A232" t="s">
        <v>295</v>
      </c>
      <c r="C232">
        <v>5</v>
      </c>
      <c r="D232">
        <v>8</v>
      </c>
      <c r="E232">
        <f ca="1">OFFSET(Différentiels!$A$1,$D232+4,1,1,1)</f>
        <v>15</v>
      </c>
      <c r="F232">
        <f ca="1">OFFSET(Différentiels!$A$1,$D232+4,2,1,1)</f>
        <v>61</v>
      </c>
      <c r="G232">
        <v>5</v>
      </c>
      <c r="H232" s="58">
        <f ca="1">OFFSET(Tachy!$A$1,$G232+4,1,1,1)</f>
        <v>22</v>
      </c>
      <c r="I232" s="58">
        <f ca="1">OFFSET(Tachy!$A$1,$G232+4,2,1,1)</f>
        <v>18</v>
      </c>
      <c r="K232">
        <v>54</v>
      </c>
      <c r="N232" t="str">
        <f ca="1">OFFSET(rapports!$A$1,$K232-1,0,1,1)</f>
        <v>JC5E</v>
      </c>
      <c r="O232">
        <f ca="1">OFFSET(rapports!$A$1,$K232-1,1,1,1)</f>
        <v>11</v>
      </c>
      <c r="P232">
        <f ca="1">OFFSET(rapports!$A$1,$K232-1,2,1,1)</f>
        <v>-39</v>
      </c>
      <c r="Q232" s="4">
        <f t="shared" si="24"/>
        <v>-0.06935687263556116</v>
      </c>
      <c r="R232">
        <f ca="1">OFFSET(rapports!$A$1,$K232-1,3,1,1)</f>
        <v>11</v>
      </c>
      <c r="S232">
        <f ca="1">OFFSET(rapports!$A$1,$K232-1,4,1,1)</f>
        <v>41</v>
      </c>
      <c r="T232" s="4">
        <f t="shared" si="28"/>
        <v>0.06597361055577769</v>
      </c>
      <c r="U232">
        <f ca="1">OFFSET(rapports!$A$1,$K232-1,5,1,1)</f>
        <v>21</v>
      </c>
      <c r="V232">
        <f ca="1">OFFSET(rapports!$A$1,$K232-1,6,1,1)</f>
        <v>43</v>
      </c>
      <c r="W232" s="4">
        <f t="shared" si="25"/>
        <v>0.12009149828440716</v>
      </c>
      <c r="X232">
        <f ca="1">OFFSET(rapports!$A$1,$K232-1,7,1,1)</f>
        <v>28</v>
      </c>
      <c r="Y232">
        <f ca="1">OFFSET(rapports!$A$1,$K232-1,8,1,1)</f>
        <v>37</v>
      </c>
      <c r="Z232" s="4">
        <f t="shared" si="29"/>
        <v>0.18608772707133361</v>
      </c>
      <c r="AA232">
        <f ca="1">OFFSET(rapports!$A$1,$K232-1,9,1,1)</f>
        <v>35</v>
      </c>
      <c r="AB232">
        <f ca="1">OFFSET(rapports!$A$1,$K232-1,10,1,1)</f>
        <v>34</v>
      </c>
      <c r="AC232" s="4">
        <f t="shared" si="26"/>
        <v>0.25313404050144644</v>
      </c>
      <c r="AD232">
        <f ca="1">IF($C232=5,OFFSET(rapports!$A$1,$K232-1,11,1,1),"--")</f>
        <v>42</v>
      </c>
      <c r="AE232">
        <f ca="1">IF($C232=5,OFFSET(rapports!$A$1,$K232-1,12,1,1),"--")</f>
        <v>31</v>
      </c>
      <c r="AF232" s="4">
        <f t="shared" si="27"/>
        <v>0.3331570597567424</v>
      </c>
    </row>
    <row r="233" spans="1:32" ht="12.75">
      <c r="A233" t="s">
        <v>296</v>
      </c>
      <c r="C233">
        <v>5</v>
      </c>
      <c r="D233">
        <v>8</v>
      </c>
      <c r="E233">
        <f ca="1">OFFSET(Différentiels!$A$1,$D233+4,1,1,1)</f>
        <v>15</v>
      </c>
      <c r="F233">
        <f ca="1">OFFSET(Différentiels!$A$1,$D233+4,2,1,1)</f>
        <v>61</v>
      </c>
      <c r="G233">
        <v>5</v>
      </c>
      <c r="H233" s="58">
        <f ca="1">OFFSET(Tachy!$A$1,$G233+4,1,1,1)</f>
        <v>22</v>
      </c>
      <c r="I233" s="58">
        <f ca="1">OFFSET(Tachy!$A$1,$G233+4,2,1,1)</f>
        <v>18</v>
      </c>
      <c r="K233">
        <v>51</v>
      </c>
      <c r="N233" t="str">
        <f ca="1">OFFSET(rapports!$A$1,$K233-1,0,1,1)</f>
        <v>JC5B</v>
      </c>
      <c r="O233">
        <f ca="1">OFFSET(rapports!$A$1,$K233-1,1,1,1)</f>
        <v>11</v>
      </c>
      <c r="P233">
        <f ca="1">OFFSET(rapports!$A$1,$K233-1,2,1,1)</f>
        <v>-39</v>
      </c>
      <c r="Q233" s="4">
        <f t="shared" si="24"/>
        <v>-0.06935687263556116</v>
      </c>
      <c r="R233">
        <f ca="1">OFFSET(rapports!$A$1,$K233-1,3,1,1)</f>
        <v>11</v>
      </c>
      <c r="S233">
        <f ca="1">OFFSET(rapports!$A$1,$K233-1,4,1,1)</f>
        <v>41</v>
      </c>
      <c r="T233" s="4">
        <f t="shared" si="28"/>
        <v>0.06597361055577769</v>
      </c>
      <c r="U233">
        <f ca="1">OFFSET(rapports!$A$1,$K233-1,5,1,1)</f>
        <v>21</v>
      </c>
      <c r="V233">
        <f ca="1">OFFSET(rapports!$A$1,$K233-1,6,1,1)</f>
        <v>43</v>
      </c>
      <c r="W233" s="4">
        <f t="shared" si="25"/>
        <v>0.12009149828440716</v>
      </c>
      <c r="X233">
        <f ca="1">OFFSET(rapports!$A$1,$K233-1,7,1,1)</f>
        <v>28</v>
      </c>
      <c r="Y233">
        <f ca="1">OFFSET(rapports!$A$1,$K233-1,8,1,1)</f>
        <v>37</v>
      </c>
      <c r="Z233" s="4">
        <f t="shared" si="29"/>
        <v>0.18608772707133361</v>
      </c>
      <c r="AA233">
        <f ca="1">OFFSET(rapports!$A$1,$K233-1,9,1,1)</f>
        <v>31</v>
      </c>
      <c r="AB233">
        <f ca="1">OFFSET(rapports!$A$1,$K233-1,10,1,1)</f>
        <v>29</v>
      </c>
      <c r="AC233" s="4">
        <f t="shared" si="26"/>
        <v>0.26286037309214244</v>
      </c>
      <c r="AD233">
        <f ca="1">IF($C233=5,OFFSET(rapports!$A$1,$K233-1,11,1,1),"--")</f>
        <v>42</v>
      </c>
      <c r="AE233">
        <f ca="1">IF($C233=5,OFFSET(rapports!$A$1,$K233-1,12,1,1),"--")</f>
        <v>31</v>
      </c>
      <c r="AF233" s="4">
        <f t="shared" si="27"/>
        <v>0.3331570597567424</v>
      </c>
    </row>
    <row r="234" spans="1:32" ht="12.75">
      <c r="A234" t="s">
        <v>297</v>
      </c>
      <c r="C234">
        <v>5</v>
      </c>
      <c r="D234">
        <v>1</v>
      </c>
      <c r="E234">
        <f ca="1">OFFSET(Différentiels!$A$1,$D234+4,1,1,1)</f>
        <v>15</v>
      </c>
      <c r="F234">
        <f ca="1">OFFSET(Différentiels!$A$1,$D234+4,2,1,1)</f>
        <v>58</v>
      </c>
      <c r="G234">
        <v>3</v>
      </c>
      <c r="H234" s="58">
        <f ca="1">OFFSET(Tachy!$A$1,$G234+4,1,1,1)</f>
        <v>21</v>
      </c>
      <c r="I234" s="58">
        <f ca="1">OFFSET(Tachy!$A$1,$G234+4,2,1,1)</f>
        <v>18</v>
      </c>
      <c r="K234">
        <v>55</v>
      </c>
      <c r="N234" t="str">
        <f ca="1">OFFSET(rapports!$A$1,$K234-1,0,1,1)</f>
        <v>JC5F</v>
      </c>
      <c r="O234">
        <f ca="1">OFFSET(rapports!$A$1,$K234-1,1,1,1)</f>
        <v>11</v>
      </c>
      <c r="P234">
        <f ca="1">OFFSET(rapports!$A$1,$K234-1,2,1,1)</f>
        <v>-39</v>
      </c>
      <c r="Q234" s="4">
        <f t="shared" si="24"/>
        <v>-0.07294429708222812</v>
      </c>
      <c r="R234">
        <f ca="1">OFFSET(rapports!$A$1,$K234-1,3,1,1)</f>
        <v>11</v>
      </c>
      <c r="S234">
        <f ca="1">OFFSET(rapports!$A$1,$K234-1,4,1,1)</f>
        <v>41</v>
      </c>
      <c r="T234" s="4">
        <f t="shared" si="28"/>
        <v>0.06938603868797308</v>
      </c>
      <c r="U234">
        <f ca="1">OFFSET(rapports!$A$1,$K234-1,5,1,1)</f>
        <v>21</v>
      </c>
      <c r="V234">
        <f ca="1">OFFSET(rapports!$A$1,$K234-1,6,1,1)</f>
        <v>43</v>
      </c>
      <c r="W234" s="4">
        <f t="shared" si="25"/>
        <v>0.12630312750601444</v>
      </c>
      <c r="X234">
        <f ca="1">OFFSET(rapports!$A$1,$K234-1,7,1,1)</f>
        <v>28</v>
      </c>
      <c r="Y234">
        <f ca="1">OFFSET(rapports!$A$1,$K234-1,8,1,1)</f>
        <v>37</v>
      </c>
      <c r="Z234" s="4">
        <f t="shared" si="29"/>
        <v>0.195712954333644</v>
      </c>
      <c r="AA234">
        <f ca="1">OFFSET(rapports!$A$1,$K234-1,9,1,1)</f>
        <v>35</v>
      </c>
      <c r="AB234">
        <f ca="1">OFFSET(rapports!$A$1,$K234-1,10,1,1)</f>
        <v>34</v>
      </c>
      <c r="AC234" s="4">
        <f t="shared" si="26"/>
        <v>0.26622718052738337</v>
      </c>
      <c r="AD234">
        <f ca="1">IF($C234=5,OFFSET(rapports!$A$1,$K234-1,11,1,1),"--")</f>
        <v>39</v>
      </c>
      <c r="AE234">
        <f ca="1">IF($C234=5,OFFSET(rapports!$A$1,$K234-1,12,1,1),"--")</f>
        <v>31</v>
      </c>
      <c r="AF234" s="4">
        <f t="shared" si="27"/>
        <v>0.3253615127919911</v>
      </c>
    </row>
    <row r="235" spans="1:32" ht="12.75">
      <c r="A235" t="s">
        <v>298</v>
      </c>
      <c r="C235">
        <v>5</v>
      </c>
      <c r="D235">
        <v>8</v>
      </c>
      <c r="E235">
        <f ca="1">OFFSET(Différentiels!$A$1,$D235+4,1,1,1)</f>
        <v>15</v>
      </c>
      <c r="F235">
        <f ca="1">OFFSET(Différentiels!$A$1,$D235+4,2,1,1)</f>
        <v>61</v>
      </c>
      <c r="G235">
        <v>3</v>
      </c>
      <c r="H235" s="58">
        <f ca="1">OFFSET(Tachy!$A$1,$G235+4,1,1,1)</f>
        <v>21</v>
      </c>
      <c r="I235" s="58">
        <f ca="1">OFFSET(Tachy!$A$1,$G235+4,2,1,1)</f>
        <v>18</v>
      </c>
      <c r="K235">
        <v>57</v>
      </c>
      <c r="N235" t="str">
        <f ca="1">OFFSET(rapports!$A$1,$K235-1,0,1,1)</f>
        <v>JC5H</v>
      </c>
      <c r="O235">
        <f ca="1">OFFSET(rapports!$A$1,$K235-1,1,1,1)</f>
        <v>11</v>
      </c>
      <c r="P235">
        <f ca="1">OFFSET(rapports!$A$1,$K235-1,2,1,1)</f>
        <v>-39</v>
      </c>
      <c r="Q235" s="4">
        <f t="shared" si="24"/>
        <v>-0.06935687263556116</v>
      </c>
      <c r="R235">
        <f ca="1">OFFSET(rapports!$A$1,$K235-1,3,1,1)</f>
        <v>11</v>
      </c>
      <c r="S235">
        <f ca="1">OFFSET(rapports!$A$1,$K235-1,4,1,1)</f>
        <v>37</v>
      </c>
      <c r="T235" s="4">
        <f t="shared" si="28"/>
        <v>0.07310589277802393</v>
      </c>
      <c r="U235">
        <f ca="1">OFFSET(rapports!$A$1,$K235-1,5,1,1)</f>
        <v>22</v>
      </c>
      <c r="V235">
        <f ca="1">OFFSET(rapports!$A$1,$K235-1,6,1,1)</f>
        <v>41</v>
      </c>
      <c r="W235" s="4">
        <f t="shared" si="25"/>
        <v>0.13194722111155538</v>
      </c>
      <c r="X235">
        <f ca="1">OFFSET(rapports!$A$1,$K235-1,7,1,1)</f>
        <v>28</v>
      </c>
      <c r="Y235">
        <f ca="1">OFFSET(rapports!$A$1,$K235-1,8,1,1)</f>
        <v>37</v>
      </c>
      <c r="Z235" s="4">
        <f t="shared" si="29"/>
        <v>0.18608772707133361</v>
      </c>
      <c r="AA235">
        <f ca="1">OFFSET(rapports!$A$1,$K235-1,9,1,1)</f>
        <v>34</v>
      </c>
      <c r="AB235">
        <f ca="1">OFFSET(rapports!$A$1,$K235-1,10,1,1)</f>
        <v>35</v>
      </c>
      <c r="AC235" s="4">
        <f t="shared" si="26"/>
        <v>0.23887587822014053</v>
      </c>
      <c r="AD235">
        <f ca="1">IF($C235=5,OFFSET(rapports!$A$1,$K235-1,11,1,1),"--")</f>
        <v>39</v>
      </c>
      <c r="AE235">
        <f ca="1">IF($C235=5,OFFSET(rapports!$A$1,$K235-1,12,1,1),"--")</f>
        <v>32</v>
      </c>
      <c r="AF235" s="4">
        <f t="shared" si="27"/>
        <v>0.29969262295081966</v>
      </c>
    </row>
    <row r="236" spans="1:32" ht="12.75">
      <c r="A236" t="s">
        <v>299</v>
      </c>
      <c r="C236">
        <v>5</v>
      </c>
      <c r="D236">
        <v>8</v>
      </c>
      <c r="E236">
        <f ca="1">OFFSET(Différentiels!$A$1,$D236+4,1,1,1)</f>
        <v>15</v>
      </c>
      <c r="F236">
        <f ca="1">OFFSET(Différentiels!$A$1,$D236+4,2,1,1)</f>
        <v>61</v>
      </c>
      <c r="G236">
        <v>3</v>
      </c>
      <c r="H236" s="58">
        <f ca="1">OFFSET(Tachy!$A$1,$G236+4,1,1,1)</f>
        <v>21</v>
      </c>
      <c r="I236" s="58">
        <f ca="1">OFFSET(Tachy!$A$1,$G236+4,2,1,1)</f>
        <v>18</v>
      </c>
      <c r="K236">
        <v>55</v>
      </c>
      <c r="N236" t="str">
        <f ca="1">OFFSET(rapports!$A$1,$K236-1,0,1,1)</f>
        <v>JC5F</v>
      </c>
      <c r="O236">
        <f ca="1">OFFSET(rapports!$A$1,$K236-1,1,1,1)</f>
        <v>11</v>
      </c>
      <c r="P236">
        <f ca="1">OFFSET(rapports!$A$1,$K236-1,2,1,1)</f>
        <v>-39</v>
      </c>
      <c r="Q236" s="4">
        <f t="shared" si="24"/>
        <v>-0.06935687263556116</v>
      </c>
      <c r="R236">
        <f ca="1">OFFSET(rapports!$A$1,$K236-1,3,1,1)</f>
        <v>11</v>
      </c>
      <c r="S236">
        <f ca="1">OFFSET(rapports!$A$1,$K236-1,4,1,1)</f>
        <v>41</v>
      </c>
      <c r="T236" s="4">
        <f t="shared" si="28"/>
        <v>0.06597361055577769</v>
      </c>
      <c r="U236">
        <f ca="1">OFFSET(rapports!$A$1,$K236-1,5,1,1)</f>
        <v>21</v>
      </c>
      <c r="V236">
        <f ca="1">OFFSET(rapports!$A$1,$K236-1,6,1,1)</f>
        <v>43</v>
      </c>
      <c r="W236" s="4">
        <f t="shared" si="25"/>
        <v>0.12009149828440716</v>
      </c>
      <c r="X236">
        <f ca="1">OFFSET(rapports!$A$1,$K236-1,7,1,1)</f>
        <v>28</v>
      </c>
      <c r="Y236">
        <f ca="1">OFFSET(rapports!$A$1,$K236-1,8,1,1)</f>
        <v>37</v>
      </c>
      <c r="Z236" s="4">
        <f t="shared" si="29"/>
        <v>0.18608772707133361</v>
      </c>
      <c r="AA236">
        <f ca="1">OFFSET(rapports!$A$1,$K236-1,9,1,1)</f>
        <v>35</v>
      </c>
      <c r="AB236">
        <f ca="1">OFFSET(rapports!$A$1,$K236-1,10,1,1)</f>
        <v>34</v>
      </c>
      <c r="AC236" s="4">
        <f t="shared" si="26"/>
        <v>0.25313404050144644</v>
      </c>
      <c r="AD236">
        <f ca="1">IF($C236=5,OFFSET(rapports!$A$1,$K236-1,11,1,1),"--")</f>
        <v>39</v>
      </c>
      <c r="AE236">
        <f ca="1">IF($C236=5,OFFSET(rapports!$A$1,$K236-1,12,1,1),"--")</f>
        <v>31</v>
      </c>
      <c r="AF236" s="4">
        <f t="shared" si="27"/>
        <v>0.3093601269169751</v>
      </c>
    </row>
    <row r="237" spans="1:32" ht="12.75">
      <c r="A237" t="s">
        <v>300</v>
      </c>
      <c r="C237">
        <v>5</v>
      </c>
      <c r="D237">
        <v>8</v>
      </c>
      <c r="E237">
        <f ca="1">OFFSET(Différentiels!$A$1,$D237+4,1,1,1)</f>
        <v>15</v>
      </c>
      <c r="F237">
        <f ca="1">OFFSET(Différentiels!$A$1,$D237+4,2,1,1)</f>
        <v>61</v>
      </c>
      <c r="G237">
        <v>3</v>
      </c>
      <c r="H237" s="58">
        <f ca="1">OFFSET(Tachy!$A$1,$G237+4,1,1,1)</f>
        <v>21</v>
      </c>
      <c r="I237" s="58">
        <f ca="1">OFFSET(Tachy!$A$1,$G237+4,2,1,1)</f>
        <v>18</v>
      </c>
      <c r="K237">
        <v>56</v>
      </c>
      <c r="N237" t="str">
        <f ca="1">OFFSET(rapports!$A$1,$K237-1,0,1,1)</f>
        <v>JC5G</v>
      </c>
      <c r="O237">
        <f ca="1">OFFSET(rapports!$A$1,$K237-1,1,1,1)</f>
        <v>11</v>
      </c>
      <c r="P237">
        <f ca="1">OFFSET(rapports!$A$1,$K237-1,2,1,1)</f>
        <v>-39</v>
      </c>
      <c r="Q237" s="4">
        <f t="shared" si="24"/>
        <v>-0.06935687263556116</v>
      </c>
      <c r="R237">
        <f ca="1">OFFSET(rapports!$A$1,$K237-1,3,1,1)</f>
        <v>11</v>
      </c>
      <c r="S237">
        <f ca="1">OFFSET(rapports!$A$1,$K237-1,4,1,1)</f>
        <v>37</v>
      </c>
      <c r="T237" s="4">
        <f t="shared" si="28"/>
        <v>0.07310589277802393</v>
      </c>
      <c r="U237">
        <f ca="1">OFFSET(rapports!$A$1,$K237-1,5,1,1)</f>
        <v>22</v>
      </c>
      <c r="V237">
        <f ca="1">OFFSET(rapports!$A$1,$K237-1,6,1,1)</f>
        <v>41</v>
      </c>
      <c r="W237" s="4">
        <f t="shared" si="25"/>
        <v>0.13194722111155538</v>
      </c>
      <c r="X237">
        <f ca="1">OFFSET(rapports!$A$1,$K237-1,7,1,1)</f>
        <v>28</v>
      </c>
      <c r="Y237">
        <f ca="1">OFFSET(rapports!$A$1,$K237-1,8,1,1)</f>
        <v>39</v>
      </c>
      <c r="Z237" s="4">
        <f t="shared" si="29"/>
        <v>0.17654476670870112</v>
      </c>
      <c r="AA237">
        <f ca="1">OFFSET(rapports!$A$1,$K237-1,9,1,1)</f>
        <v>31</v>
      </c>
      <c r="AB237">
        <f ca="1">OFFSET(rapports!$A$1,$K237-1,10,1,1)</f>
        <v>34</v>
      </c>
      <c r="AC237" s="4">
        <f t="shared" si="26"/>
        <v>0.22420443587270975</v>
      </c>
      <c r="AD237">
        <f ca="1">IF($C237=5,OFFSET(rapports!$A$1,$K237-1,11,1,1),"--")</f>
        <v>37</v>
      </c>
      <c r="AE237">
        <f ca="1">IF($C237=5,OFFSET(rapports!$A$1,$K237-1,12,1,1),"--")</f>
        <v>33</v>
      </c>
      <c r="AF237" s="4">
        <f t="shared" si="27"/>
        <v>0.27570789865871836</v>
      </c>
    </row>
    <row r="238" spans="1:32" ht="12.75">
      <c r="A238" t="s">
        <v>301</v>
      </c>
      <c r="C238">
        <v>5</v>
      </c>
      <c r="D238">
        <v>8</v>
      </c>
      <c r="E238">
        <f ca="1">OFFSET(Différentiels!$A$1,$D238+4,1,1,1)</f>
        <v>15</v>
      </c>
      <c r="F238">
        <f ca="1">OFFSET(Différentiels!$A$1,$D238+4,2,1,1)</f>
        <v>61</v>
      </c>
      <c r="G238">
        <v>3</v>
      </c>
      <c r="H238" s="58">
        <f ca="1">OFFSET(Tachy!$A$1,$G238+4,1,1,1)</f>
        <v>21</v>
      </c>
      <c r="I238" s="58">
        <f ca="1">OFFSET(Tachy!$A$1,$G238+4,2,1,1)</f>
        <v>18</v>
      </c>
      <c r="K238">
        <v>56</v>
      </c>
      <c r="N238" t="str">
        <f ca="1">OFFSET(rapports!$A$1,$K238-1,0,1,1)</f>
        <v>JC5G</v>
      </c>
      <c r="O238">
        <f ca="1">OFFSET(rapports!$A$1,$K238-1,1,1,1)</f>
        <v>11</v>
      </c>
      <c r="P238">
        <f ca="1">OFFSET(rapports!$A$1,$K238-1,2,1,1)</f>
        <v>-39</v>
      </c>
      <c r="Q238" s="4">
        <f t="shared" si="24"/>
        <v>-0.06935687263556116</v>
      </c>
      <c r="R238">
        <f ca="1">OFFSET(rapports!$A$1,$K238-1,3,1,1)</f>
        <v>11</v>
      </c>
      <c r="S238">
        <f ca="1">OFFSET(rapports!$A$1,$K238-1,4,1,1)</f>
        <v>37</v>
      </c>
      <c r="T238" s="4">
        <f t="shared" si="28"/>
        <v>0.07310589277802393</v>
      </c>
      <c r="U238">
        <f ca="1">OFFSET(rapports!$A$1,$K238-1,5,1,1)</f>
        <v>22</v>
      </c>
      <c r="V238">
        <f ca="1">OFFSET(rapports!$A$1,$K238-1,6,1,1)</f>
        <v>41</v>
      </c>
      <c r="W238" s="4">
        <f t="shared" si="25"/>
        <v>0.13194722111155538</v>
      </c>
      <c r="X238">
        <f ca="1">OFFSET(rapports!$A$1,$K238-1,7,1,1)</f>
        <v>28</v>
      </c>
      <c r="Y238">
        <f ca="1">OFFSET(rapports!$A$1,$K238-1,8,1,1)</f>
        <v>39</v>
      </c>
      <c r="Z238" s="4">
        <f t="shared" si="29"/>
        <v>0.17654476670870112</v>
      </c>
      <c r="AA238">
        <f ca="1">OFFSET(rapports!$A$1,$K238-1,9,1,1)</f>
        <v>31</v>
      </c>
      <c r="AB238">
        <f ca="1">OFFSET(rapports!$A$1,$K238-1,10,1,1)</f>
        <v>34</v>
      </c>
      <c r="AC238" s="4">
        <f t="shared" si="26"/>
        <v>0.22420443587270975</v>
      </c>
      <c r="AD238">
        <f ca="1">IF($C238=5,OFFSET(rapports!$A$1,$K238-1,11,1,1),"--")</f>
        <v>37</v>
      </c>
      <c r="AE238">
        <f ca="1">IF($C238=5,OFFSET(rapports!$A$1,$K238-1,12,1,1),"--")</f>
        <v>33</v>
      </c>
      <c r="AF238" s="4">
        <f t="shared" si="27"/>
        <v>0.27570789865871836</v>
      </c>
    </row>
    <row r="239" spans="1:32" ht="12.75">
      <c r="A239" t="s">
        <v>302</v>
      </c>
      <c r="C239">
        <v>5</v>
      </c>
      <c r="D239">
        <v>1</v>
      </c>
      <c r="E239">
        <f ca="1">OFFSET(Différentiels!$A$1,$D239+4,1,1,1)</f>
        <v>15</v>
      </c>
      <c r="F239">
        <f ca="1">OFFSET(Différentiels!$A$1,$D239+4,2,1,1)</f>
        <v>58</v>
      </c>
      <c r="G239">
        <v>3</v>
      </c>
      <c r="H239" s="58">
        <f ca="1">OFFSET(Tachy!$A$1,$G239+4,1,1,1)</f>
        <v>21</v>
      </c>
      <c r="I239" s="58">
        <f ca="1">OFFSET(Tachy!$A$1,$G239+4,2,1,1)</f>
        <v>18</v>
      </c>
      <c r="K239">
        <v>55</v>
      </c>
      <c r="N239" t="str">
        <f ca="1">OFFSET(rapports!$A$1,$K239-1,0,1,1)</f>
        <v>JC5F</v>
      </c>
      <c r="O239">
        <f ca="1">OFFSET(rapports!$A$1,$K239-1,1,1,1)</f>
        <v>11</v>
      </c>
      <c r="P239">
        <f ca="1">OFFSET(rapports!$A$1,$K239-1,2,1,1)</f>
        <v>-39</v>
      </c>
      <c r="Q239" s="4">
        <f t="shared" si="24"/>
        <v>-0.07294429708222812</v>
      </c>
      <c r="R239">
        <f ca="1">OFFSET(rapports!$A$1,$K239-1,3,1,1)</f>
        <v>11</v>
      </c>
      <c r="S239">
        <f ca="1">OFFSET(rapports!$A$1,$K239-1,4,1,1)</f>
        <v>41</v>
      </c>
      <c r="T239" s="4">
        <f t="shared" si="28"/>
        <v>0.06938603868797308</v>
      </c>
      <c r="U239">
        <f ca="1">OFFSET(rapports!$A$1,$K239-1,5,1,1)</f>
        <v>21</v>
      </c>
      <c r="V239">
        <f ca="1">OFFSET(rapports!$A$1,$K239-1,6,1,1)</f>
        <v>43</v>
      </c>
      <c r="W239" s="4">
        <f t="shared" si="25"/>
        <v>0.12630312750601444</v>
      </c>
      <c r="X239">
        <f ca="1">OFFSET(rapports!$A$1,$K239-1,7,1,1)</f>
        <v>28</v>
      </c>
      <c r="Y239">
        <f ca="1">OFFSET(rapports!$A$1,$K239-1,8,1,1)</f>
        <v>37</v>
      </c>
      <c r="Z239" s="4">
        <f t="shared" si="29"/>
        <v>0.195712954333644</v>
      </c>
      <c r="AA239">
        <f ca="1">OFFSET(rapports!$A$1,$K239-1,9,1,1)</f>
        <v>35</v>
      </c>
      <c r="AB239">
        <f ca="1">OFFSET(rapports!$A$1,$K239-1,10,1,1)</f>
        <v>34</v>
      </c>
      <c r="AC239" s="4">
        <f t="shared" si="26"/>
        <v>0.26622718052738337</v>
      </c>
      <c r="AD239">
        <f ca="1">IF($C239=5,OFFSET(rapports!$A$1,$K239-1,11,1,1),"--")</f>
        <v>39</v>
      </c>
      <c r="AE239">
        <f ca="1">IF($C239=5,OFFSET(rapports!$A$1,$K239-1,12,1,1),"--")</f>
        <v>31</v>
      </c>
      <c r="AF239" s="4">
        <f t="shared" si="27"/>
        <v>0.3253615127919911</v>
      </c>
    </row>
    <row r="240" spans="1:32" ht="12.75">
      <c r="A240" t="s">
        <v>303</v>
      </c>
      <c r="C240">
        <v>5</v>
      </c>
      <c r="D240">
        <v>8</v>
      </c>
      <c r="E240">
        <f ca="1">OFFSET(Différentiels!$A$1,$D240+4,1,1,1)</f>
        <v>15</v>
      </c>
      <c r="F240">
        <f ca="1">OFFSET(Différentiels!$A$1,$D240+4,2,1,1)</f>
        <v>61</v>
      </c>
      <c r="G240">
        <v>5</v>
      </c>
      <c r="H240" s="58">
        <f ca="1">OFFSET(Tachy!$A$1,$G240+4,1,1,1)</f>
        <v>22</v>
      </c>
      <c r="I240" s="58">
        <f ca="1">OFFSET(Tachy!$A$1,$G240+4,2,1,1)</f>
        <v>18</v>
      </c>
      <c r="K240">
        <v>54</v>
      </c>
      <c r="N240" t="str">
        <f ca="1">OFFSET(rapports!$A$1,$K240-1,0,1,1)</f>
        <v>JC5E</v>
      </c>
      <c r="O240">
        <f ca="1">OFFSET(rapports!$A$1,$K240-1,1,1,1)</f>
        <v>11</v>
      </c>
      <c r="P240">
        <f ca="1">OFFSET(rapports!$A$1,$K240-1,2,1,1)</f>
        <v>-39</v>
      </c>
      <c r="Q240" s="4">
        <f t="shared" si="24"/>
        <v>-0.06935687263556116</v>
      </c>
      <c r="R240">
        <f ca="1">OFFSET(rapports!$A$1,$K240-1,3,1,1)</f>
        <v>11</v>
      </c>
      <c r="S240">
        <f ca="1">OFFSET(rapports!$A$1,$K240-1,4,1,1)</f>
        <v>41</v>
      </c>
      <c r="T240" s="4">
        <f t="shared" si="28"/>
        <v>0.06597361055577769</v>
      </c>
      <c r="U240">
        <f ca="1">OFFSET(rapports!$A$1,$K240-1,5,1,1)</f>
        <v>21</v>
      </c>
      <c r="V240">
        <f ca="1">OFFSET(rapports!$A$1,$K240-1,6,1,1)</f>
        <v>43</v>
      </c>
      <c r="W240" s="4">
        <f t="shared" si="25"/>
        <v>0.12009149828440716</v>
      </c>
      <c r="X240">
        <f ca="1">OFFSET(rapports!$A$1,$K240-1,7,1,1)</f>
        <v>28</v>
      </c>
      <c r="Y240">
        <f ca="1">OFFSET(rapports!$A$1,$K240-1,8,1,1)</f>
        <v>37</v>
      </c>
      <c r="Z240" s="4">
        <f t="shared" si="29"/>
        <v>0.18608772707133361</v>
      </c>
      <c r="AA240">
        <f ca="1">OFFSET(rapports!$A$1,$K240-1,9,1,1)</f>
        <v>35</v>
      </c>
      <c r="AB240">
        <f ca="1">OFFSET(rapports!$A$1,$K240-1,10,1,1)</f>
        <v>34</v>
      </c>
      <c r="AC240" s="4">
        <f t="shared" si="26"/>
        <v>0.25313404050144644</v>
      </c>
      <c r="AD240">
        <f ca="1">IF($C240=5,OFFSET(rapports!$A$1,$K240-1,11,1,1),"--")</f>
        <v>42</v>
      </c>
      <c r="AE240">
        <f ca="1">IF($C240=5,OFFSET(rapports!$A$1,$K240-1,12,1,1),"--")</f>
        <v>31</v>
      </c>
      <c r="AF240" s="4">
        <f t="shared" si="27"/>
        <v>0.3331570597567424</v>
      </c>
    </row>
    <row r="241" spans="1:32" ht="12.75">
      <c r="A241" t="s">
        <v>304</v>
      </c>
      <c r="C241">
        <v>5</v>
      </c>
      <c r="D241">
        <v>10</v>
      </c>
      <c r="E241">
        <f ca="1">OFFSET(Différentiels!$A$1,$D241+4,1,1,1)</f>
        <v>15</v>
      </c>
      <c r="F241">
        <f ca="1">OFFSET(Différentiels!$A$1,$D241+4,2,1,1)</f>
        <v>56</v>
      </c>
      <c r="G241">
        <v>3</v>
      </c>
      <c r="H241" s="58">
        <f ca="1">OFFSET(Tachy!$A$1,$G241+4,1,1,1)</f>
        <v>21</v>
      </c>
      <c r="I241" s="58">
        <f ca="1">OFFSET(Tachy!$A$1,$G241+4,2,1,1)</f>
        <v>18</v>
      </c>
      <c r="K241">
        <v>55</v>
      </c>
      <c r="N241" t="str">
        <f ca="1">OFFSET(rapports!$A$1,$K241-1,0,1,1)</f>
        <v>JC5F</v>
      </c>
      <c r="O241">
        <f ca="1">OFFSET(rapports!$A$1,$K241-1,1,1,1)</f>
        <v>11</v>
      </c>
      <c r="P241">
        <f ca="1">OFFSET(rapports!$A$1,$K241-1,2,1,1)</f>
        <v>-39</v>
      </c>
      <c r="Q241" s="4">
        <f t="shared" si="24"/>
        <v>-0.07554945054945056</v>
      </c>
      <c r="R241">
        <f ca="1">OFFSET(rapports!$A$1,$K241-1,3,1,1)</f>
        <v>11</v>
      </c>
      <c r="S241">
        <f ca="1">OFFSET(rapports!$A$1,$K241-1,4,1,1)</f>
        <v>41</v>
      </c>
      <c r="T241" s="4">
        <f t="shared" si="28"/>
        <v>0.07186411149825785</v>
      </c>
      <c r="U241">
        <f ca="1">OFFSET(rapports!$A$1,$K241-1,5,1,1)</f>
        <v>21</v>
      </c>
      <c r="V241">
        <f ca="1">OFFSET(rapports!$A$1,$K241-1,6,1,1)</f>
        <v>43</v>
      </c>
      <c r="W241" s="4">
        <f t="shared" si="25"/>
        <v>0.1308139534883721</v>
      </c>
      <c r="X241">
        <f ca="1">OFFSET(rapports!$A$1,$K241-1,7,1,1)</f>
        <v>28</v>
      </c>
      <c r="Y241">
        <f ca="1">OFFSET(rapports!$A$1,$K241-1,8,1,1)</f>
        <v>37</v>
      </c>
      <c r="Z241" s="4">
        <f t="shared" si="29"/>
        <v>0.20270270270270271</v>
      </c>
      <c r="AA241">
        <f ca="1">OFFSET(rapports!$A$1,$K241-1,9,1,1)</f>
        <v>35</v>
      </c>
      <c r="AB241">
        <f ca="1">OFFSET(rapports!$A$1,$K241-1,10,1,1)</f>
        <v>34</v>
      </c>
      <c r="AC241" s="4">
        <f t="shared" si="26"/>
        <v>0.2757352941176471</v>
      </c>
      <c r="AD241">
        <f ca="1">IF($C241=5,OFFSET(rapports!$A$1,$K241-1,11,1,1),"--")</f>
        <v>39</v>
      </c>
      <c r="AE241">
        <f ca="1">IF($C241=5,OFFSET(rapports!$A$1,$K241-1,12,1,1),"--")</f>
        <v>31</v>
      </c>
      <c r="AF241" s="4">
        <f t="shared" si="27"/>
        <v>0.33698156682027647</v>
      </c>
    </row>
    <row r="242" spans="1:32" ht="12.75">
      <c r="A242" t="s">
        <v>305</v>
      </c>
      <c r="C242">
        <v>5</v>
      </c>
      <c r="D242">
        <v>8</v>
      </c>
      <c r="E242">
        <f ca="1">OFFSET(Différentiels!$A$1,$D242+4,1,1,1)</f>
        <v>15</v>
      </c>
      <c r="F242">
        <f ca="1">OFFSET(Différentiels!$A$1,$D242+4,2,1,1)</f>
        <v>61</v>
      </c>
      <c r="G242">
        <v>3</v>
      </c>
      <c r="H242" s="58">
        <f ca="1">OFFSET(Tachy!$A$1,$G242+4,1,1,1)</f>
        <v>21</v>
      </c>
      <c r="I242" s="58">
        <f ca="1">OFFSET(Tachy!$A$1,$G242+4,2,1,1)</f>
        <v>18</v>
      </c>
      <c r="K242">
        <v>56</v>
      </c>
      <c r="N242" t="str">
        <f ca="1">OFFSET(rapports!$A$1,$K242-1,0,1,1)</f>
        <v>JC5G</v>
      </c>
      <c r="O242">
        <f ca="1">OFFSET(rapports!$A$1,$K242-1,1,1,1)</f>
        <v>11</v>
      </c>
      <c r="P242">
        <f ca="1">OFFSET(rapports!$A$1,$K242-1,2,1,1)</f>
        <v>-39</v>
      </c>
      <c r="Q242" s="4">
        <f t="shared" si="24"/>
        <v>-0.06935687263556116</v>
      </c>
      <c r="R242">
        <f ca="1">OFFSET(rapports!$A$1,$K242-1,3,1,1)</f>
        <v>11</v>
      </c>
      <c r="S242">
        <f ca="1">OFFSET(rapports!$A$1,$K242-1,4,1,1)</f>
        <v>37</v>
      </c>
      <c r="T242" s="4">
        <f t="shared" si="28"/>
        <v>0.07310589277802393</v>
      </c>
      <c r="U242">
        <f ca="1">OFFSET(rapports!$A$1,$K242-1,5,1,1)</f>
        <v>22</v>
      </c>
      <c r="V242">
        <f ca="1">OFFSET(rapports!$A$1,$K242-1,6,1,1)</f>
        <v>41</v>
      </c>
      <c r="W242" s="4">
        <f t="shared" si="25"/>
        <v>0.13194722111155538</v>
      </c>
      <c r="X242">
        <f ca="1">OFFSET(rapports!$A$1,$K242-1,7,1,1)</f>
        <v>28</v>
      </c>
      <c r="Y242">
        <f ca="1">OFFSET(rapports!$A$1,$K242-1,8,1,1)</f>
        <v>39</v>
      </c>
      <c r="Z242" s="4">
        <f t="shared" si="29"/>
        <v>0.17654476670870112</v>
      </c>
      <c r="AA242">
        <f ca="1">OFFSET(rapports!$A$1,$K242-1,9,1,1)</f>
        <v>31</v>
      </c>
      <c r="AB242">
        <f ca="1">OFFSET(rapports!$A$1,$K242-1,10,1,1)</f>
        <v>34</v>
      </c>
      <c r="AC242" s="4">
        <f t="shared" si="26"/>
        <v>0.22420443587270975</v>
      </c>
      <c r="AD242">
        <f ca="1">IF($C242=5,OFFSET(rapports!$A$1,$K242-1,11,1,1),"--")</f>
        <v>37</v>
      </c>
      <c r="AE242">
        <f ca="1">IF($C242=5,OFFSET(rapports!$A$1,$K242-1,12,1,1),"--")</f>
        <v>33</v>
      </c>
      <c r="AF242" s="4">
        <f t="shared" si="27"/>
        <v>0.27570789865871836</v>
      </c>
    </row>
    <row r="243" spans="1:32" ht="12.75">
      <c r="A243" t="s">
        <v>306</v>
      </c>
      <c r="C243">
        <v>5</v>
      </c>
      <c r="D243">
        <v>8</v>
      </c>
      <c r="E243">
        <f ca="1">OFFSET(Différentiels!$A$1,$D243+4,1,1,1)</f>
        <v>15</v>
      </c>
      <c r="F243">
        <f ca="1">OFFSET(Différentiels!$A$1,$D243+4,2,1,1)</f>
        <v>61</v>
      </c>
      <c r="G243">
        <v>3</v>
      </c>
      <c r="H243" s="58">
        <f ca="1">OFFSET(Tachy!$A$1,$G243+4,1,1,1)</f>
        <v>21</v>
      </c>
      <c r="I243" s="58">
        <f ca="1">OFFSET(Tachy!$A$1,$G243+4,2,1,1)</f>
        <v>18</v>
      </c>
      <c r="K243">
        <v>56</v>
      </c>
      <c r="N243" t="str">
        <f ca="1">OFFSET(rapports!$A$1,$K243-1,0,1,1)</f>
        <v>JC5G</v>
      </c>
      <c r="O243">
        <f ca="1">OFFSET(rapports!$A$1,$K243-1,1,1,1)</f>
        <v>11</v>
      </c>
      <c r="P243">
        <f ca="1">OFFSET(rapports!$A$1,$K243-1,2,1,1)</f>
        <v>-39</v>
      </c>
      <c r="Q243" s="4">
        <f t="shared" si="24"/>
        <v>-0.06935687263556116</v>
      </c>
      <c r="R243">
        <f ca="1">OFFSET(rapports!$A$1,$K243-1,3,1,1)</f>
        <v>11</v>
      </c>
      <c r="S243">
        <f ca="1">OFFSET(rapports!$A$1,$K243-1,4,1,1)</f>
        <v>37</v>
      </c>
      <c r="T243" s="4">
        <f t="shared" si="28"/>
        <v>0.07310589277802393</v>
      </c>
      <c r="U243">
        <f ca="1">OFFSET(rapports!$A$1,$K243-1,5,1,1)</f>
        <v>22</v>
      </c>
      <c r="V243">
        <f ca="1">OFFSET(rapports!$A$1,$K243-1,6,1,1)</f>
        <v>41</v>
      </c>
      <c r="W243" s="4">
        <f t="shared" si="25"/>
        <v>0.13194722111155538</v>
      </c>
      <c r="X243">
        <f ca="1">OFFSET(rapports!$A$1,$K243-1,7,1,1)</f>
        <v>28</v>
      </c>
      <c r="Y243">
        <f ca="1">OFFSET(rapports!$A$1,$K243-1,8,1,1)</f>
        <v>39</v>
      </c>
      <c r="Z243" s="4">
        <f t="shared" si="29"/>
        <v>0.17654476670870112</v>
      </c>
      <c r="AA243">
        <f ca="1">OFFSET(rapports!$A$1,$K243-1,9,1,1)</f>
        <v>31</v>
      </c>
      <c r="AB243">
        <f ca="1">OFFSET(rapports!$A$1,$K243-1,10,1,1)</f>
        <v>34</v>
      </c>
      <c r="AC243" s="4">
        <f t="shared" si="26"/>
        <v>0.22420443587270975</v>
      </c>
      <c r="AD243">
        <f ca="1">IF($C243=5,OFFSET(rapports!$A$1,$K243-1,11,1,1),"--")</f>
        <v>37</v>
      </c>
      <c r="AE243">
        <f ca="1">IF($C243=5,OFFSET(rapports!$A$1,$K243-1,12,1,1),"--")</f>
        <v>33</v>
      </c>
      <c r="AF243" s="4">
        <f t="shared" si="27"/>
        <v>0.27570789865871836</v>
      </c>
    </row>
    <row r="244" spans="1:32" ht="12.75">
      <c r="A244" t="s">
        <v>307</v>
      </c>
      <c r="C244">
        <v>5</v>
      </c>
      <c r="D244">
        <v>8</v>
      </c>
      <c r="E244">
        <f ca="1">OFFSET(Différentiels!$A$1,$D244+4,1,1,1)</f>
        <v>15</v>
      </c>
      <c r="F244">
        <f ca="1">OFFSET(Différentiels!$A$1,$D244+4,2,1,1)</f>
        <v>61</v>
      </c>
      <c r="G244">
        <v>3</v>
      </c>
      <c r="H244" s="58">
        <f ca="1">OFFSET(Tachy!$A$1,$G244+4,1,1,1)</f>
        <v>21</v>
      </c>
      <c r="I244" s="58">
        <f ca="1">OFFSET(Tachy!$A$1,$G244+4,2,1,1)</f>
        <v>18</v>
      </c>
      <c r="K244">
        <v>56</v>
      </c>
      <c r="N244" t="str">
        <f ca="1">OFFSET(rapports!$A$1,$K244-1,0,1,1)</f>
        <v>JC5G</v>
      </c>
      <c r="O244">
        <f ca="1">OFFSET(rapports!$A$1,$K244-1,1,1,1)</f>
        <v>11</v>
      </c>
      <c r="P244">
        <f ca="1">OFFSET(rapports!$A$1,$K244-1,2,1,1)</f>
        <v>-39</v>
      </c>
      <c r="Q244" s="4">
        <f t="shared" si="24"/>
        <v>-0.06935687263556116</v>
      </c>
      <c r="R244">
        <f ca="1">OFFSET(rapports!$A$1,$K244-1,3,1,1)</f>
        <v>11</v>
      </c>
      <c r="S244">
        <f ca="1">OFFSET(rapports!$A$1,$K244-1,4,1,1)</f>
        <v>37</v>
      </c>
      <c r="T244" s="4">
        <f t="shared" si="28"/>
        <v>0.07310589277802393</v>
      </c>
      <c r="U244">
        <f ca="1">OFFSET(rapports!$A$1,$K244-1,5,1,1)</f>
        <v>22</v>
      </c>
      <c r="V244">
        <f ca="1">OFFSET(rapports!$A$1,$K244-1,6,1,1)</f>
        <v>41</v>
      </c>
      <c r="W244" s="4">
        <f t="shared" si="25"/>
        <v>0.13194722111155538</v>
      </c>
      <c r="X244">
        <f ca="1">OFFSET(rapports!$A$1,$K244-1,7,1,1)</f>
        <v>28</v>
      </c>
      <c r="Y244">
        <f ca="1">OFFSET(rapports!$A$1,$K244-1,8,1,1)</f>
        <v>39</v>
      </c>
      <c r="Z244" s="4">
        <f t="shared" si="29"/>
        <v>0.17654476670870112</v>
      </c>
      <c r="AA244">
        <f ca="1">OFFSET(rapports!$A$1,$K244-1,9,1,1)</f>
        <v>31</v>
      </c>
      <c r="AB244">
        <f ca="1">OFFSET(rapports!$A$1,$K244-1,10,1,1)</f>
        <v>34</v>
      </c>
      <c r="AC244" s="4">
        <f t="shared" si="26"/>
        <v>0.22420443587270975</v>
      </c>
      <c r="AD244">
        <f ca="1">IF($C244=5,OFFSET(rapports!$A$1,$K244-1,11,1,1),"--")</f>
        <v>37</v>
      </c>
      <c r="AE244">
        <f ca="1">IF($C244=5,OFFSET(rapports!$A$1,$K244-1,12,1,1),"--")</f>
        <v>33</v>
      </c>
      <c r="AF244" s="4">
        <f t="shared" si="27"/>
        <v>0.27570789865871836</v>
      </c>
    </row>
    <row r="245" spans="8:32" s="63" customFormat="1" ht="12.75">
      <c r="H245" s="64"/>
      <c r="I245" s="64"/>
      <c r="Q245" s="65"/>
      <c r="T245" s="65"/>
      <c r="W245" s="65"/>
      <c r="Z245" s="65"/>
      <c r="AC245" s="65"/>
      <c r="AF245" s="65"/>
    </row>
  </sheetData>
  <mergeCells count="15">
    <mergeCell ref="AD2:AF2"/>
    <mergeCell ref="A2:A3"/>
    <mergeCell ref="B2:B3"/>
    <mergeCell ref="C2:C3"/>
    <mergeCell ref="K2:K3"/>
    <mergeCell ref="L2:L3"/>
    <mergeCell ref="N2:N3"/>
    <mergeCell ref="O2:Q2"/>
    <mergeCell ref="R2:T2"/>
    <mergeCell ref="U2:W2"/>
    <mergeCell ref="G2:I2"/>
    <mergeCell ref="D2:F2"/>
    <mergeCell ref="B1:S1"/>
    <mergeCell ref="AA2:AC2"/>
    <mergeCell ref="X2:Z2"/>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M981"/>
  <sheetViews>
    <sheetView workbookViewId="0" topLeftCell="A1">
      <selection activeCell="B1" sqref="B1:M1"/>
    </sheetView>
  </sheetViews>
  <sheetFormatPr defaultColWidth="11.421875" defaultRowHeight="12.75"/>
  <cols>
    <col min="1" max="1" width="7.57421875" style="0" bestFit="1" customWidth="1"/>
    <col min="2" max="2" width="5.140625" style="16" bestFit="1" customWidth="1"/>
    <col min="3" max="3" width="4.00390625" style="16" bestFit="1" customWidth="1"/>
    <col min="4" max="4" width="5.140625" style="0" bestFit="1" customWidth="1"/>
    <col min="5" max="5" width="4.00390625" style="0" bestFit="1" customWidth="1"/>
    <col min="6" max="6" width="5.140625" style="11" bestFit="1" customWidth="1"/>
    <col min="7" max="7" width="4.00390625" style="11" bestFit="1" customWidth="1"/>
    <col min="8" max="8" width="5.140625" style="13" bestFit="1" customWidth="1"/>
    <col min="9" max="9" width="4.00390625" style="13" bestFit="1" customWidth="1"/>
    <col min="10" max="10" width="5.140625" style="12" bestFit="1" customWidth="1"/>
    <col min="11" max="11" width="4.00390625" style="12" bestFit="1" customWidth="1"/>
    <col min="12" max="12" width="5.140625" style="8" bestFit="1" customWidth="1"/>
    <col min="13" max="13" width="4.00390625" style="8" bestFit="1" customWidth="1"/>
  </cols>
  <sheetData>
    <row r="1" spans="2:13" s="17" customFormat="1" ht="12.75">
      <c r="B1" s="109" t="s">
        <v>67</v>
      </c>
      <c r="C1" s="109"/>
      <c r="D1" s="109"/>
      <c r="E1" s="109"/>
      <c r="F1" s="109"/>
      <c r="G1" s="109"/>
      <c r="H1" s="109"/>
      <c r="I1" s="109"/>
      <c r="J1" s="109"/>
      <c r="K1" s="109"/>
      <c r="L1" s="109"/>
      <c r="M1" s="109"/>
    </row>
    <row r="2" s="17" customFormat="1" ht="12.75"/>
    <row r="3" spans="1:13" s="1" customFormat="1" ht="12.75">
      <c r="A3" s="106" t="s">
        <v>16</v>
      </c>
      <c r="B3" s="108" t="s">
        <v>0</v>
      </c>
      <c r="C3" s="108"/>
      <c r="D3" s="75">
        <v>1</v>
      </c>
      <c r="E3" s="75"/>
      <c r="F3" s="113">
        <v>2</v>
      </c>
      <c r="G3" s="113"/>
      <c r="H3" s="112">
        <v>3</v>
      </c>
      <c r="I3" s="112"/>
      <c r="J3" s="111">
        <v>4</v>
      </c>
      <c r="K3" s="111"/>
      <c r="L3" s="110">
        <v>5</v>
      </c>
      <c r="M3" s="110"/>
    </row>
    <row r="4" spans="1:13" s="1" customFormat="1" ht="12.75">
      <c r="A4" s="106"/>
      <c r="B4" s="15" t="s">
        <v>13</v>
      </c>
      <c r="C4" s="15" t="s">
        <v>14</v>
      </c>
      <c r="D4" s="5" t="s">
        <v>13</v>
      </c>
      <c r="E4" s="5" t="s">
        <v>14</v>
      </c>
      <c r="F4" s="10" t="s">
        <v>13</v>
      </c>
      <c r="G4" s="10" t="s">
        <v>14</v>
      </c>
      <c r="H4" s="14" t="s">
        <v>13</v>
      </c>
      <c r="I4" s="14" t="s">
        <v>14</v>
      </c>
      <c r="J4" s="9" t="s">
        <v>13</v>
      </c>
      <c r="K4" s="9" t="s">
        <v>14</v>
      </c>
      <c r="L4" s="7" t="s">
        <v>13</v>
      </c>
      <c r="M4" s="7" t="s">
        <v>14</v>
      </c>
    </row>
    <row r="5" spans="4:5" ht="12.75">
      <c r="D5" s="6"/>
      <c r="E5" s="6"/>
    </row>
    <row r="6" spans="1:11" ht="12.75">
      <c r="A6" t="s">
        <v>17</v>
      </c>
      <c r="B6" s="16">
        <v>11</v>
      </c>
      <c r="C6" s="16">
        <v>-39</v>
      </c>
      <c r="D6" s="6">
        <v>11</v>
      </c>
      <c r="E6" s="6">
        <v>39</v>
      </c>
      <c r="F6" s="11">
        <v>16</v>
      </c>
      <c r="G6" s="11">
        <v>33</v>
      </c>
      <c r="H6" s="13">
        <v>25</v>
      </c>
      <c r="I6" s="13">
        <v>33</v>
      </c>
      <c r="J6" s="12">
        <v>31</v>
      </c>
      <c r="K6" s="12">
        <v>28</v>
      </c>
    </row>
    <row r="7" spans="1:11" ht="12.75">
      <c r="A7" t="s">
        <v>18</v>
      </c>
      <c r="B7" s="16">
        <v>11</v>
      </c>
      <c r="C7" s="16">
        <v>-39</v>
      </c>
      <c r="D7" s="6">
        <v>11</v>
      </c>
      <c r="E7" s="6">
        <v>41</v>
      </c>
      <c r="F7" s="11">
        <v>19</v>
      </c>
      <c r="G7" s="11">
        <v>39</v>
      </c>
      <c r="H7" s="13">
        <v>25</v>
      </c>
      <c r="I7" s="13">
        <v>33</v>
      </c>
      <c r="J7" s="12">
        <v>31</v>
      </c>
      <c r="K7" s="12">
        <v>28</v>
      </c>
    </row>
    <row r="8" spans="1:11" ht="12.75">
      <c r="A8" t="s">
        <v>19</v>
      </c>
      <c r="B8" s="16">
        <v>11</v>
      </c>
      <c r="C8" s="16">
        <v>-39</v>
      </c>
      <c r="D8" s="6">
        <v>11</v>
      </c>
      <c r="E8" s="6">
        <v>41</v>
      </c>
      <c r="F8" s="11">
        <v>21</v>
      </c>
      <c r="G8" s="11">
        <v>43</v>
      </c>
      <c r="H8" s="13">
        <v>28</v>
      </c>
      <c r="I8" s="13">
        <v>37</v>
      </c>
      <c r="J8" s="12">
        <v>31</v>
      </c>
      <c r="K8" s="12">
        <v>28</v>
      </c>
    </row>
    <row r="9" spans="4:5" ht="12.75">
      <c r="D9" s="6"/>
      <c r="E9" s="6"/>
    </row>
    <row r="10" spans="1:13" ht="12.75">
      <c r="A10" t="s">
        <v>20</v>
      </c>
      <c r="B10" s="16">
        <v>11</v>
      </c>
      <c r="C10" s="16">
        <v>-39</v>
      </c>
      <c r="D10" s="6">
        <v>11</v>
      </c>
      <c r="E10" s="6">
        <v>39</v>
      </c>
      <c r="F10" s="11">
        <v>16</v>
      </c>
      <c r="G10" s="11">
        <v>33</v>
      </c>
      <c r="H10" s="13">
        <v>25</v>
      </c>
      <c r="I10" s="13">
        <v>33</v>
      </c>
      <c r="J10" s="12">
        <v>31</v>
      </c>
      <c r="K10" s="12">
        <v>28</v>
      </c>
      <c r="L10" s="8">
        <v>33</v>
      </c>
      <c r="M10" s="8">
        <v>25</v>
      </c>
    </row>
    <row r="11" spans="1:13" ht="12.75">
      <c r="A11" t="s">
        <v>53</v>
      </c>
      <c r="B11" s="16">
        <v>11</v>
      </c>
      <c r="C11" s="16">
        <v>-39</v>
      </c>
      <c r="D11" s="6">
        <v>11</v>
      </c>
      <c r="E11" s="6">
        <v>41</v>
      </c>
      <c r="F11" s="11">
        <v>16</v>
      </c>
      <c r="G11" s="11">
        <v>33</v>
      </c>
      <c r="H11" s="13">
        <v>26</v>
      </c>
      <c r="I11" s="13">
        <v>33</v>
      </c>
      <c r="J11" s="12">
        <v>31</v>
      </c>
      <c r="K11" s="12">
        <v>28</v>
      </c>
      <c r="L11" s="8">
        <v>37</v>
      </c>
      <c r="M11" s="8">
        <v>27</v>
      </c>
    </row>
    <row r="12" spans="1:13" ht="12.75">
      <c r="A12" t="s">
        <v>54</v>
      </c>
      <c r="B12" s="16">
        <v>11</v>
      </c>
      <c r="C12" s="16">
        <v>-39</v>
      </c>
      <c r="D12" s="6">
        <v>11</v>
      </c>
      <c r="E12" s="6">
        <v>39</v>
      </c>
      <c r="F12" s="11">
        <v>16</v>
      </c>
      <c r="G12" s="11">
        <v>33</v>
      </c>
      <c r="H12" s="13">
        <v>25</v>
      </c>
      <c r="I12" s="13">
        <v>33</v>
      </c>
      <c r="J12" s="12">
        <v>31</v>
      </c>
      <c r="K12" s="12">
        <v>28</v>
      </c>
      <c r="L12" s="8">
        <v>37</v>
      </c>
      <c r="M12" s="8">
        <v>27</v>
      </c>
    </row>
    <row r="13" spans="1:13" ht="12.75">
      <c r="A13" t="s">
        <v>55</v>
      </c>
      <c r="B13" s="16">
        <v>11</v>
      </c>
      <c r="C13" s="16">
        <v>-39</v>
      </c>
      <c r="D13" s="6">
        <v>11</v>
      </c>
      <c r="E13" s="6">
        <v>41</v>
      </c>
      <c r="F13" s="11">
        <v>19</v>
      </c>
      <c r="G13" s="11">
        <v>39</v>
      </c>
      <c r="H13" s="13">
        <v>28</v>
      </c>
      <c r="I13" s="13">
        <v>37</v>
      </c>
      <c r="J13" s="12">
        <v>30</v>
      </c>
      <c r="K13" s="12">
        <v>29</v>
      </c>
      <c r="L13" s="8">
        <v>34</v>
      </c>
      <c r="M13" s="8">
        <v>27</v>
      </c>
    </row>
    <row r="14" spans="1:13" ht="12.75">
      <c r="A14" t="s">
        <v>56</v>
      </c>
      <c r="B14" s="16">
        <v>11</v>
      </c>
      <c r="C14" s="16">
        <v>-39</v>
      </c>
      <c r="D14" s="6">
        <v>11</v>
      </c>
      <c r="E14" s="6">
        <v>41</v>
      </c>
      <c r="F14" s="11">
        <v>21</v>
      </c>
      <c r="G14" s="11">
        <v>43</v>
      </c>
      <c r="H14" s="13">
        <v>28</v>
      </c>
      <c r="I14" s="13">
        <v>37</v>
      </c>
      <c r="J14" s="12">
        <v>30</v>
      </c>
      <c r="K14" s="12">
        <v>29</v>
      </c>
      <c r="L14" s="8">
        <v>39</v>
      </c>
      <c r="M14" s="8">
        <v>31</v>
      </c>
    </row>
    <row r="15" spans="1:13" ht="12.75">
      <c r="A15" t="s">
        <v>57</v>
      </c>
      <c r="B15" s="16">
        <v>11</v>
      </c>
      <c r="C15" s="16">
        <v>-39</v>
      </c>
      <c r="D15" s="6">
        <v>11</v>
      </c>
      <c r="E15" s="6">
        <v>41</v>
      </c>
      <c r="F15" s="11">
        <v>22</v>
      </c>
      <c r="G15" s="11">
        <v>41</v>
      </c>
      <c r="H15" s="13">
        <v>28</v>
      </c>
      <c r="I15" s="13">
        <v>37</v>
      </c>
      <c r="J15" s="12">
        <v>30</v>
      </c>
      <c r="K15" s="12">
        <v>29</v>
      </c>
      <c r="L15" s="8">
        <v>41</v>
      </c>
      <c r="M15" s="8">
        <v>31</v>
      </c>
    </row>
    <row r="16" spans="1:13" ht="12.75">
      <c r="A16" t="s">
        <v>58</v>
      </c>
      <c r="B16" s="16">
        <v>11</v>
      </c>
      <c r="C16" s="16">
        <v>-39</v>
      </c>
      <c r="D16" s="6">
        <v>11</v>
      </c>
      <c r="E16" s="6">
        <v>34</v>
      </c>
      <c r="F16" s="11">
        <v>22</v>
      </c>
      <c r="G16" s="11">
        <v>41</v>
      </c>
      <c r="H16" s="13">
        <v>28</v>
      </c>
      <c r="I16" s="13">
        <v>37</v>
      </c>
      <c r="J16" s="12">
        <v>30</v>
      </c>
      <c r="K16" s="12">
        <v>29</v>
      </c>
      <c r="L16" s="8">
        <v>39</v>
      </c>
      <c r="M16" s="8">
        <v>31</v>
      </c>
    </row>
    <row r="17" spans="1:13" ht="12.75">
      <c r="A17" t="s">
        <v>59</v>
      </c>
      <c r="B17" s="16">
        <v>11</v>
      </c>
      <c r="C17" s="16">
        <v>-39</v>
      </c>
      <c r="D17" s="6">
        <v>11</v>
      </c>
      <c r="E17" s="6">
        <v>41</v>
      </c>
      <c r="F17" s="11">
        <v>21</v>
      </c>
      <c r="G17" s="11">
        <v>43</v>
      </c>
      <c r="H17" s="13">
        <v>28</v>
      </c>
      <c r="I17" s="13">
        <v>37</v>
      </c>
      <c r="J17" s="12">
        <v>30</v>
      </c>
      <c r="K17" s="12">
        <v>39</v>
      </c>
      <c r="L17" s="8">
        <v>41</v>
      </c>
      <c r="M17" s="8">
        <v>31</v>
      </c>
    </row>
    <row r="18" spans="1:13" ht="12.75">
      <c r="A18" t="s">
        <v>60</v>
      </c>
      <c r="B18" s="16">
        <v>11</v>
      </c>
      <c r="C18" s="16">
        <v>-39</v>
      </c>
      <c r="D18" s="6">
        <v>11</v>
      </c>
      <c r="E18" s="6">
        <v>41</v>
      </c>
      <c r="F18" s="11">
        <v>21</v>
      </c>
      <c r="G18" s="11">
        <v>43</v>
      </c>
      <c r="H18" s="13">
        <v>28</v>
      </c>
      <c r="I18" s="13">
        <v>37</v>
      </c>
      <c r="J18" s="12">
        <v>34</v>
      </c>
      <c r="K18" s="12">
        <v>35</v>
      </c>
      <c r="L18" s="8">
        <v>34</v>
      </c>
      <c r="M18" s="8">
        <v>28</v>
      </c>
    </row>
    <row r="19" spans="1:13" ht="12.75">
      <c r="A19" t="s">
        <v>61</v>
      </c>
      <c r="B19" s="16">
        <v>11</v>
      </c>
      <c r="C19" s="16">
        <v>-39</v>
      </c>
      <c r="D19" s="6">
        <v>11</v>
      </c>
      <c r="E19" s="6">
        <v>37</v>
      </c>
      <c r="F19" s="11">
        <v>22</v>
      </c>
      <c r="G19" s="11">
        <v>41</v>
      </c>
      <c r="H19" s="13">
        <v>28</v>
      </c>
      <c r="I19" s="13">
        <v>37</v>
      </c>
      <c r="J19" s="12">
        <v>30</v>
      </c>
      <c r="K19" s="12">
        <v>39</v>
      </c>
      <c r="L19" s="8">
        <v>39</v>
      </c>
      <c r="M19" s="8">
        <v>31</v>
      </c>
    </row>
    <row r="20" spans="1:13" ht="12.75">
      <c r="A20" t="s">
        <v>62</v>
      </c>
      <c r="B20" s="16">
        <v>11</v>
      </c>
      <c r="C20" s="16">
        <v>-39</v>
      </c>
      <c r="D20" s="6">
        <v>11</v>
      </c>
      <c r="E20" s="6">
        <v>41</v>
      </c>
      <c r="F20" s="11">
        <v>21</v>
      </c>
      <c r="G20" s="11">
        <v>43</v>
      </c>
      <c r="H20" s="13">
        <v>28</v>
      </c>
      <c r="I20" s="13">
        <v>37</v>
      </c>
      <c r="J20" s="12">
        <v>34</v>
      </c>
      <c r="K20" s="12">
        <v>35</v>
      </c>
      <c r="L20" s="8">
        <v>39</v>
      </c>
      <c r="M20" s="8">
        <v>32</v>
      </c>
    </row>
    <row r="21" spans="1:13" ht="12.75">
      <c r="A21" t="s">
        <v>63</v>
      </c>
      <c r="B21" s="16">
        <v>11</v>
      </c>
      <c r="C21" s="16">
        <v>-39</v>
      </c>
      <c r="D21" s="6">
        <v>11</v>
      </c>
      <c r="E21" s="6">
        <v>37</v>
      </c>
      <c r="F21" s="11">
        <v>22</v>
      </c>
      <c r="G21" s="11">
        <v>41</v>
      </c>
      <c r="H21" s="13">
        <v>28</v>
      </c>
      <c r="I21" s="13">
        <v>37</v>
      </c>
      <c r="J21" s="12">
        <v>30</v>
      </c>
      <c r="K21" s="12">
        <v>29</v>
      </c>
      <c r="L21" s="8">
        <v>41</v>
      </c>
      <c r="M21" s="8">
        <v>31</v>
      </c>
    </row>
    <row r="22" spans="1:13" ht="12.75">
      <c r="A22" t="s">
        <v>64</v>
      </c>
      <c r="B22" s="16">
        <v>11</v>
      </c>
      <c r="C22" s="16">
        <v>-39</v>
      </c>
      <c r="D22" s="6">
        <v>11</v>
      </c>
      <c r="E22" s="6">
        <v>37</v>
      </c>
      <c r="F22" s="11">
        <v>22</v>
      </c>
      <c r="G22" s="11">
        <v>41</v>
      </c>
      <c r="H22" s="13">
        <v>28</v>
      </c>
      <c r="I22" s="13">
        <v>37</v>
      </c>
      <c r="J22" s="12">
        <v>30</v>
      </c>
      <c r="K22" s="12">
        <v>39</v>
      </c>
      <c r="L22" s="8">
        <v>39</v>
      </c>
      <c r="M22" s="8">
        <v>32</v>
      </c>
    </row>
    <row r="23" spans="1:13" ht="12.75">
      <c r="A23" t="s">
        <v>65</v>
      </c>
      <c r="B23" s="16">
        <v>11</v>
      </c>
      <c r="C23" s="16">
        <v>-39</v>
      </c>
      <c r="D23" s="6">
        <v>11</v>
      </c>
      <c r="E23" s="6">
        <v>41</v>
      </c>
      <c r="F23" s="11">
        <v>21</v>
      </c>
      <c r="G23" s="11">
        <v>43</v>
      </c>
      <c r="H23" s="13">
        <v>28</v>
      </c>
      <c r="I23" s="13">
        <v>37</v>
      </c>
      <c r="J23" s="12">
        <v>30</v>
      </c>
      <c r="K23" s="12">
        <v>29</v>
      </c>
      <c r="L23" s="8">
        <v>39</v>
      </c>
      <c r="M23" s="8">
        <v>32</v>
      </c>
    </row>
    <row r="24" spans="1:13" ht="12.75">
      <c r="A24" t="s">
        <v>66</v>
      </c>
      <c r="B24" s="16">
        <v>11</v>
      </c>
      <c r="C24" s="16">
        <v>-39</v>
      </c>
      <c r="D24" s="6">
        <v>11</v>
      </c>
      <c r="E24" s="6">
        <v>41</v>
      </c>
      <c r="F24" s="11">
        <v>21</v>
      </c>
      <c r="G24" s="11">
        <v>43</v>
      </c>
      <c r="H24" s="13">
        <v>28</v>
      </c>
      <c r="I24" s="13">
        <v>37</v>
      </c>
      <c r="J24" s="12">
        <v>30</v>
      </c>
      <c r="K24" s="12">
        <v>29</v>
      </c>
      <c r="L24" s="8">
        <v>41</v>
      </c>
      <c r="M24" s="8">
        <v>31</v>
      </c>
    </row>
    <row r="25" spans="4:5" ht="12.75">
      <c r="D25" s="6"/>
      <c r="E25" s="6"/>
    </row>
    <row r="26" spans="1:11" ht="12.75">
      <c r="A26" t="s">
        <v>171</v>
      </c>
      <c r="B26" s="16">
        <v>11</v>
      </c>
      <c r="C26" s="16">
        <v>-39</v>
      </c>
      <c r="D26" s="6">
        <v>11</v>
      </c>
      <c r="E26" s="6">
        <v>41</v>
      </c>
      <c r="F26" s="11">
        <v>19</v>
      </c>
      <c r="G26" s="11">
        <v>39</v>
      </c>
      <c r="H26" s="13">
        <v>25</v>
      </c>
      <c r="I26" s="13">
        <v>33</v>
      </c>
      <c r="J26" s="12">
        <v>31</v>
      </c>
      <c r="K26" s="12">
        <v>28</v>
      </c>
    </row>
    <row r="27" spans="1:11" ht="12.75">
      <c r="A27" t="s">
        <v>172</v>
      </c>
      <c r="B27" s="16">
        <v>11</v>
      </c>
      <c r="C27" s="16">
        <v>-39</v>
      </c>
      <c r="D27" s="6">
        <v>11</v>
      </c>
      <c r="E27" s="6">
        <v>41</v>
      </c>
      <c r="F27" s="11">
        <v>21</v>
      </c>
      <c r="G27" s="11">
        <v>43</v>
      </c>
      <c r="H27" s="13">
        <v>28</v>
      </c>
      <c r="I27" s="13">
        <v>37</v>
      </c>
      <c r="J27" s="12">
        <v>31</v>
      </c>
      <c r="K27" s="12">
        <v>28</v>
      </c>
    </row>
    <row r="28" spans="4:5" ht="12.75">
      <c r="D28" s="6"/>
      <c r="E28" s="6"/>
    </row>
    <row r="29" spans="1:13" ht="12.75">
      <c r="A29" t="s">
        <v>179</v>
      </c>
      <c r="B29" s="16">
        <v>11</v>
      </c>
      <c r="C29" s="16">
        <v>-39</v>
      </c>
      <c r="D29" s="6">
        <v>11</v>
      </c>
      <c r="E29" s="6">
        <v>41</v>
      </c>
      <c r="F29" s="11">
        <v>19</v>
      </c>
      <c r="G29" s="11">
        <v>39</v>
      </c>
      <c r="H29" s="13">
        <v>25</v>
      </c>
      <c r="I29" s="13">
        <v>33</v>
      </c>
      <c r="J29" s="12">
        <v>30</v>
      </c>
      <c r="K29" s="12">
        <v>29</v>
      </c>
      <c r="L29" s="8">
        <v>34</v>
      </c>
      <c r="M29" s="8">
        <v>27</v>
      </c>
    </row>
    <row r="30" spans="1:13" ht="12.75">
      <c r="A30" t="s">
        <v>180</v>
      </c>
      <c r="B30" s="16">
        <v>11</v>
      </c>
      <c r="C30" s="16">
        <v>-39</v>
      </c>
      <c r="D30" s="6">
        <v>11</v>
      </c>
      <c r="E30" s="6">
        <v>34</v>
      </c>
      <c r="F30" s="11">
        <v>19</v>
      </c>
      <c r="G30" s="11">
        <v>35</v>
      </c>
      <c r="H30" s="13">
        <v>25</v>
      </c>
      <c r="I30" s="13">
        <v>33</v>
      </c>
      <c r="J30" s="12">
        <v>30</v>
      </c>
      <c r="K30" s="12">
        <v>29</v>
      </c>
      <c r="L30" s="8">
        <v>33</v>
      </c>
      <c r="M30" s="8">
        <v>25</v>
      </c>
    </row>
    <row r="31" spans="1:13" ht="12.75">
      <c r="A31" t="s">
        <v>181</v>
      </c>
      <c r="B31" s="16">
        <v>11</v>
      </c>
      <c r="C31" s="16">
        <v>-39</v>
      </c>
      <c r="D31" s="6">
        <v>11</v>
      </c>
      <c r="E31" s="6">
        <v>41</v>
      </c>
      <c r="F31" s="11">
        <v>21</v>
      </c>
      <c r="G31" s="11">
        <v>43</v>
      </c>
      <c r="H31" s="13">
        <v>28</v>
      </c>
      <c r="I31" s="13">
        <v>37</v>
      </c>
      <c r="J31" s="12">
        <v>30</v>
      </c>
      <c r="K31" s="12">
        <v>29</v>
      </c>
      <c r="L31" s="8">
        <v>39</v>
      </c>
      <c r="M31" s="8">
        <v>31</v>
      </c>
    </row>
    <row r="32" spans="1:13" ht="12.75">
      <c r="A32" t="s">
        <v>182</v>
      </c>
      <c r="B32" s="16">
        <v>11</v>
      </c>
      <c r="C32" s="16">
        <v>-39</v>
      </c>
      <c r="D32" s="6">
        <v>11</v>
      </c>
      <c r="E32" s="6">
        <v>41</v>
      </c>
      <c r="F32" s="11">
        <v>22</v>
      </c>
      <c r="G32" s="11">
        <v>41</v>
      </c>
      <c r="H32" s="13">
        <v>38</v>
      </c>
      <c r="I32" s="13">
        <v>37</v>
      </c>
      <c r="J32" s="12">
        <v>30</v>
      </c>
      <c r="K32" s="12">
        <v>29</v>
      </c>
      <c r="L32" s="8">
        <v>41</v>
      </c>
      <c r="M32" s="8">
        <v>31</v>
      </c>
    </row>
    <row r="33" spans="1:13" ht="12.75">
      <c r="A33" t="s">
        <v>183</v>
      </c>
      <c r="B33" s="16">
        <v>11</v>
      </c>
      <c r="C33" s="16">
        <v>-39</v>
      </c>
      <c r="D33" s="6">
        <v>11</v>
      </c>
      <c r="E33" s="6">
        <v>34</v>
      </c>
      <c r="F33" s="11">
        <v>22</v>
      </c>
      <c r="G33" s="11">
        <v>41</v>
      </c>
      <c r="H33" s="13">
        <v>28</v>
      </c>
      <c r="I33" s="13">
        <v>37</v>
      </c>
      <c r="J33" s="12">
        <v>30</v>
      </c>
      <c r="K33" s="12">
        <v>29</v>
      </c>
      <c r="L33" s="8">
        <v>41</v>
      </c>
      <c r="M33" s="8">
        <v>31</v>
      </c>
    </row>
    <row r="34" spans="1:13" ht="12.75">
      <c r="A34" t="s">
        <v>184</v>
      </c>
      <c r="B34" s="16">
        <v>11</v>
      </c>
      <c r="C34" s="16">
        <v>-39</v>
      </c>
      <c r="D34" s="6">
        <v>11</v>
      </c>
      <c r="E34" s="6">
        <v>34</v>
      </c>
      <c r="F34" s="11">
        <v>19</v>
      </c>
      <c r="G34" s="11">
        <v>35</v>
      </c>
      <c r="H34" s="13">
        <v>25</v>
      </c>
      <c r="I34" s="13">
        <v>33</v>
      </c>
      <c r="J34" s="12">
        <v>30</v>
      </c>
      <c r="K34" s="12">
        <v>29</v>
      </c>
      <c r="L34" s="8">
        <v>39</v>
      </c>
      <c r="M34" s="8">
        <v>31</v>
      </c>
    </row>
    <row r="35" spans="1:13" ht="12.75">
      <c r="A35" t="s">
        <v>185</v>
      </c>
      <c r="B35" s="16">
        <v>11</v>
      </c>
      <c r="C35" s="16">
        <v>-39</v>
      </c>
      <c r="D35" s="6">
        <v>11</v>
      </c>
      <c r="E35" s="6">
        <v>41</v>
      </c>
      <c r="F35" s="11">
        <v>21</v>
      </c>
      <c r="G35" s="11">
        <v>43</v>
      </c>
      <c r="H35" s="13">
        <v>28</v>
      </c>
      <c r="I35" s="13">
        <v>39</v>
      </c>
      <c r="J35" s="12">
        <v>34</v>
      </c>
      <c r="K35" s="12">
        <v>35</v>
      </c>
      <c r="L35" s="8">
        <v>34</v>
      </c>
      <c r="M35" s="8">
        <v>28</v>
      </c>
    </row>
    <row r="36" spans="1:13" ht="12.75">
      <c r="A36" t="s">
        <v>186</v>
      </c>
      <c r="B36" s="16">
        <v>11</v>
      </c>
      <c r="C36" s="16">
        <v>-39</v>
      </c>
      <c r="D36" s="6">
        <v>11</v>
      </c>
      <c r="E36" s="6">
        <v>34</v>
      </c>
      <c r="F36" s="11">
        <v>22</v>
      </c>
      <c r="G36" s="11">
        <v>41</v>
      </c>
      <c r="H36" s="13">
        <v>28</v>
      </c>
      <c r="I36" s="13">
        <v>37</v>
      </c>
      <c r="J36" s="12">
        <v>34</v>
      </c>
      <c r="K36" s="12">
        <v>35</v>
      </c>
      <c r="L36" s="8">
        <v>34</v>
      </c>
      <c r="M36" s="8">
        <v>28</v>
      </c>
    </row>
    <row r="37" spans="1:13" ht="12.75">
      <c r="A37" t="s">
        <v>187</v>
      </c>
      <c r="B37" s="16">
        <v>11</v>
      </c>
      <c r="C37" s="16">
        <v>-39</v>
      </c>
      <c r="D37" s="6">
        <v>11</v>
      </c>
      <c r="E37" s="6">
        <v>34</v>
      </c>
      <c r="F37" s="11">
        <v>19</v>
      </c>
      <c r="G37" s="11">
        <v>35</v>
      </c>
      <c r="H37" s="13">
        <v>25</v>
      </c>
      <c r="I37" s="13">
        <v>33</v>
      </c>
      <c r="J37" s="12">
        <v>30</v>
      </c>
      <c r="K37" s="12">
        <v>29</v>
      </c>
      <c r="L37" s="8">
        <v>34</v>
      </c>
      <c r="M37" s="8">
        <v>27</v>
      </c>
    </row>
    <row r="38" spans="1:13" ht="12.75">
      <c r="A38" t="s">
        <v>188</v>
      </c>
      <c r="B38" s="16">
        <v>11</v>
      </c>
      <c r="C38" s="16">
        <v>-39</v>
      </c>
      <c r="D38" s="6">
        <v>11</v>
      </c>
      <c r="E38" s="6">
        <v>34</v>
      </c>
      <c r="F38" s="11">
        <v>19</v>
      </c>
      <c r="G38" s="11">
        <v>35</v>
      </c>
      <c r="H38" s="13">
        <v>25</v>
      </c>
      <c r="I38" s="13">
        <v>33</v>
      </c>
      <c r="J38" s="12">
        <v>30</v>
      </c>
      <c r="K38" s="12">
        <v>29</v>
      </c>
      <c r="L38" s="8">
        <v>41</v>
      </c>
      <c r="M38" s="8">
        <v>31</v>
      </c>
    </row>
    <row r="39" spans="1:13" ht="12.75">
      <c r="A39" t="s">
        <v>189</v>
      </c>
      <c r="B39" s="16">
        <v>11</v>
      </c>
      <c r="C39" s="16">
        <v>-39</v>
      </c>
      <c r="D39" s="6">
        <v>11</v>
      </c>
      <c r="E39" s="6">
        <v>34</v>
      </c>
      <c r="F39" s="11">
        <v>22</v>
      </c>
      <c r="G39" s="11">
        <v>41</v>
      </c>
      <c r="H39" s="13">
        <v>28</v>
      </c>
      <c r="I39" s="13">
        <v>37</v>
      </c>
      <c r="J39" s="12">
        <v>30</v>
      </c>
      <c r="K39" s="12">
        <v>29</v>
      </c>
      <c r="L39" s="8">
        <v>39</v>
      </c>
      <c r="M39" s="8">
        <v>41</v>
      </c>
    </row>
    <row r="40" spans="1:13" ht="12.75">
      <c r="A40" t="s">
        <v>190</v>
      </c>
      <c r="B40" s="16">
        <v>11</v>
      </c>
      <c r="C40" s="16">
        <v>-39</v>
      </c>
      <c r="D40" s="6">
        <v>11</v>
      </c>
      <c r="E40" s="6">
        <v>41</v>
      </c>
      <c r="F40" s="11">
        <v>21</v>
      </c>
      <c r="G40" s="11">
        <v>43</v>
      </c>
      <c r="H40" s="13">
        <v>28</v>
      </c>
      <c r="I40" s="13">
        <v>37</v>
      </c>
      <c r="J40" s="12">
        <v>30</v>
      </c>
      <c r="K40" s="12">
        <v>29</v>
      </c>
      <c r="L40" s="8">
        <v>41</v>
      </c>
      <c r="M40" s="8">
        <v>31</v>
      </c>
    </row>
    <row r="41" spans="1:13" ht="12.75">
      <c r="A41" t="s">
        <v>191</v>
      </c>
      <c r="B41" s="16">
        <v>11</v>
      </c>
      <c r="C41" s="16">
        <v>-39</v>
      </c>
      <c r="D41" s="6">
        <v>13</v>
      </c>
      <c r="E41" s="6">
        <v>45</v>
      </c>
      <c r="F41" s="11">
        <v>21</v>
      </c>
      <c r="G41" s="11">
        <v>43</v>
      </c>
      <c r="H41" s="13">
        <v>28</v>
      </c>
      <c r="I41" s="13">
        <v>37</v>
      </c>
      <c r="J41" s="12">
        <v>30</v>
      </c>
      <c r="K41" s="12">
        <v>29</v>
      </c>
      <c r="L41" s="8">
        <v>41</v>
      </c>
      <c r="M41" s="8">
        <v>31</v>
      </c>
    </row>
    <row r="42" spans="1:13" ht="12.75">
      <c r="A42" t="s">
        <v>192</v>
      </c>
      <c r="B42" s="16">
        <v>11</v>
      </c>
      <c r="C42" s="16">
        <v>-39</v>
      </c>
      <c r="D42" s="6">
        <v>11</v>
      </c>
      <c r="E42" s="6">
        <v>41</v>
      </c>
      <c r="F42" s="11">
        <v>21</v>
      </c>
      <c r="G42" s="11">
        <v>43</v>
      </c>
      <c r="H42" s="13">
        <v>28</v>
      </c>
      <c r="I42" s="13">
        <v>39</v>
      </c>
      <c r="J42" s="12">
        <v>34</v>
      </c>
      <c r="K42" s="12">
        <v>35</v>
      </c>
      <c r="L42" s="8">
        <v>39</v>
      </c>
      <c r="M42" s="8">
        <v>32</v>
      </c>
    </row>
    <row r="43" spans="1:13" ht="12.75">
      <c r="A43" t="s">
        <v>193</v>
      </c>
      <c r="B43" s="16">
        <v>11</v>
      </c>
      <c r="C43" s="16">
        <v>-39</v>
      </c>
      <c r="D43" s="6">
        <v>11</v>
      </c>
      <c r="E43" s="6">
        <v>34</v>
      </c>
      <c r="F43" s="11">
        <v>22</v>
      </c>
      <c r="G43" s="11">
        <v>41</v>
      </c>
      <c r="H43" s="13">
        <v>28</v>
      </c>
      <c r="I43" s="13">
        <v>37</v>
      </c>
      <c r="J43" s="12">
        <v>30</v>
      </c>
      <c r="K43" s="12">
        <v>29</v>
      </c>
      <c r="L43" s="8">
        <v>42</v>
      </c>
      <c r="M43" s="8">
        <v>31</v>
      </c>
    </row>
    <row r="44" spans="4:5" ht="12.75">
      <c r="D44" s="6"/>
      <c r="E44" s="6"/>
    </row>
    <row r="45" spans="1:11" ht="12.75">
      <c r="A45" t="s">
        <v>258</v>
      </c>
      <c r="B45" s="16">
        <v>11</v>
      </c>
      <c r="C45" s="16">
        <v>-39</v>
      </c>
      <c r="D45" s="6">
        <v>11</v>
      </c>
      <c r="E45" s="6">
        <v>41</v>
      </c>
      <c r="F45" s="11">
        <v>19</v>
      </c>
      <c r="G45" s="11">
        <v>39</v>
      </c>
      <c r="H45" s="13">
        <v>25</v>
      </c>
      <c r="I45" s="13">
        <v>33</v>
      </c>
      <c r="J45" s="12">
        <v>31</v>
      </c>
      <c r="K45" s="12">
        <v>28</v>
      </c>
    </row>
    <row r="46" spans="4:5" ht="12.75">
      <c r="D46" s="6"/>
      <c r="E46" s="6"/>
    </row>
    <row r="47" spans="1:13" ht="12.75">
      <c r="A47" t="s">
        <v>267</v>
      </c>
      <c r="B47" s="16">
        <v>11</v>
      </c>
      <c r="C47" s="16">
        <v>-39</v>
      </c>
      <c r="D47" s="6">
        <v>11</v>
      </c>
      <c r="E47" s="6">
        <v>41</v>
      </c>
      <c r="F47" s="11">
        <v>19</v>
      </c>
      <c r="G47" s="11">
        <v>39</v>
      </c>
      <c r="H47" s="13">
        <v>25</v>
      </c>
      <c r="I47" s="13">
        <v>33</v>
      </c>
      <c r="J47" s="12">
        <v>30</v>
      </c>
      <c r="K47" s="12">
        <v>29</v>
      </c>
      <c r="L47" s="8">
        <v>34</v>
      </c>
      <c r="M47" s="8">
        <v>27</v>
      </c>
    </row>
    <row r="48" spans="1:13" ht="12.75">
      <c r="A48" t="s">
        <v>268</v>
      </c>
      <c r="B48" s="16">
        <v>11</v>
      </c>
      <c r="C48" s="16">
        <v>-39</v>
      </c>
      <c r="D48" s="6">
        <v>11</v>
      </c>
      <c r="E48" s="6">
        <v>34</v>
      </c>
      <c r="F48" s="11">
        <v>19</v>
      </c>
      <c r="G48" s="11">
        <v>35</v>
      </c>
      <c r="H48" s="13">
        <v>25</v>
      </c>
      <c r="I48" s="13">
        <v>33</v>
      </c>
      <c r="J48" s="12">
        <v>30</v>
      </c>
      <c r="K48" s="12">
        <v>29</v>
      </c>
      <c r="L48" s="8">
        <v>33</v>
      </c>
      <c r="M48" s="8">
        <v>25</v>
      </c>
    </row>
    <row r="49" spans="4:5" ht="12.75">
      <c r="D49" s="6"/>
      <c r="E49" s="6"/>
    </row>
    <row r="50" spans="1:13" ht="12.75">
      <c r="A50" t="s">
        <v>281</v>
      </c>
      <c r="B50" s="16">
        <v>11</v>
      </c>
      <c r="C50" s="16">
        <v>-39</v>
      </c>
      <c r="D50" s="6">
        <v>11</v>
      </c>
      <c r="E50" s="6">
        <v>41</v>
      </c>
      <c r="F50" s="11">
        <v>21</v>
      </c>
      <c r="G50" s="11">
        <v>43</v>
      </c>
      <c r="H50" s="13">
        <v>28</v>
      </c>
      <c r="I50" s="13">
        <v>37</v>
      </c>
      <c r="J50" s="12">
        <v>35</v>
      </c>
      <c r="K50" s="12">
        <v>34</v>
      </c>
      <c r="L50" s="8">
        <v>41</v>
      </c>
      <c r="M50" s="8">
        <v>31</v>
      </c>
    </row>
    <row r="51" spans="1:13" ht="12.75">
      <c r="A51" t="s">
        <v>282</v>
      </c>
      <c r="B51" s="16">
        <v>11</v>
      </c>
      <c r="C51" s="16">
        <v>-39</v>
      </c>
      <c r="D51" s="6">
        <v>11</v>
      </c>
      <c r="E51" s="6">
        <v>41</v>
      </c>
      <c r="F51" s="11">
        <v>21</v>
      </c>
      <c r="G51" s="11">
        <v>43</v>
      </c>
      <c r="H51" s="13">
        <v>28</v>
      </c>
      <c r="I51" s="13">
        <v>37</v>
      </c>
      <c r="J51" s="12">
        <v>31</v>
      </c>
      <c r="K51" s="12">
        <v>29</v>
      </c>
      <c r="L51" s="8">
        <v>42</v>
      </c>
      <c r="M51" s="8">
        <v>31</v>
      </c>
    </row>
    <row r="52" spans="1:13" ht="12.75">
      <c r="A52" t="s">
        <v>284</v>
      </c>
      <c r="B52" s="16">
        <v>11</v>
      </c>
      <c r="C52" s="16">
        <v>-39</v>
      </c>
      <c r="D52" s="6">
        <v>11</v>
      </c>
      <c r="E52" s="6">
        <v>41</v>
      </c>
      <c r="F52" s="11">
        <v>22</v>
      </c>
      <c r="G52" s="11">
        <v>41</v>
      </c>
      <c r="H52" s="13">
        <v>28</v>
      </c>
      <c r="I52" s="13">
        <v>37</v>
      </c>
      <c r="J52" s="12">
        <v>35</v>
      </c>
      <c r="K52" s="12">
        <v>34</v>
      </c>
      <c r="L52" s="8">
        <v>41</v>
      </c>
      <c r="M52" s="8">
        <v>31</v>
      </c>
    </row>
    <row r="53" spans="1:13" ht="12.75">
      <c r="A53" t="s">
        <v>283</v>
      </c>
      <c r="B53" s="16">
        <v>11</v>
      </c>
      <c r="C53" s="16">
        <v>-39</v>
      </c>
      <c r="D53" s="6">
        <v>11</v>
      </c>
      <c r="E53" s="6">
        <v>34</v>
      </c>
      <c r="F53" s="11">
        <v>22</v>
      </c>
      <c r="G53" s="11">
        <v>41</v>
      </c>
      <c r="H53" s="13">
        <v>28</v>
      </c>
      <c r="I53" s="13">
        <v>37</v>
      </c>
      <c r="J53" s="12">
        <v>34</v>
      </c>
      <c r="K53" s="12">
        <v>35</v>
      </c>
      <c r="L53" s="8">
        <v>39</v>
      </c>
      <c r="M53" s="8">
        <v>31</v>
      </c>
    </row>
    <row r="54" spans="1:13" ht="12.75">
      <c r="A54" t="s">
        <v>285</v>
      </c>
      <c r="B54" s="16">
        <v>11</v>
      </c>
      <c r="C54" s="16">
        <v>-39</v>
      </c>
      <c r="D54" s="6">
        <v>11</v>
      </c>
      <c r="E54" s="6">
        <v>41</v>
      </c>
      <c r="F54" s="11">
        <v>21</v>
      </c>
      <c r="G54" s="11">
        <v>43</v>
      </c>
      <c r="H54" s="13">
        <v>28</v>
      </c>
      <c r="I54" s="13">
        <v>37</v>
      </c>
      <c r="J54" s="12">
        <v>35</v>
      </c>
      <c r="K54" s="12">
        <v>34</v>
      </c>
      <c r="L54" s="8">
        <v>42</v>
      </c>
      <c r="M54" s="8">
        <v>31</v>
      </c>
    </row>
    <row r="55" spans="1:13" ht="12.75">
      <c r="A55" t="s">
        <v>286</v>
      </c>
      <c r="B55" s="16">
        <v>11</v>
      </c>
      <c r="C55" s="16">
        <v>-39</v>
      </c>
      <c r="D55" s="6">
        <v>11</v>
      </c>
      <c r="E55" s="6">
        <v>41</v>
      </c>
      <c r="F55" s="11">
        <v>21</v>
      </c>
      <c r="G55" s="11">
        <v>43</v>
      </c>
      <c r="H55" s="13">
        <v>28</v>
      </c>
      <c r="I55" s="13">
        <v>37</v>
      </c>
      <c r="J55" s="12">
        <v>35</v>
      </c>
      <c r="K55" s="12">
        <v>34</v>
      </c>
      <c r="L55" s="8">
        <v>39</v>
      </c>
      <c r="M55" s="8">
        <v>31</v>
      </c>
    </row>
    <row r="56" spans="1:13" ht="12.75">
      <c r="A56" t="s">
        <v>287</v>
      </c>
      <c r="B56" s="16">
        <v>11</v>
      </c>
      <c r="C56" s="16">
        <v>-39</v>
      </c>
      <c r="D56" s="6">
        <v>11</v>
      </c>
      <c r="E56" s="6">
        <v>37</v>
      </c>
      <c r="F56" s="11">
        <v>22</v>
      </c>
      <c r="G56" s="11">
        <v>41</v>
      </c>
      <c r="H56" s="13">
        <v>28</v>
      </c>
      <c r="I56" s="13">
        <v>39</v>
      </c>
      <c r="J56" s="12">
        <v>31</v>
      </c>
      <c r="K56" s="12">
        <v>34</v>
      </c>
      <c r="L56" s="8">
        <v>37</v>
      </c>
      <c r="M56" s="8">
        <v>33</v>
      </c>
    </row>
    <row r="57" spans="1:13" ht="12.75">
      <c r="A57" t="s">
        <v>288</v>
      </c>
      <c r="B57" s="16">
        <v>11</v>
      </c>
      <c r="C57" s="16">
        <v>-39</v>
      </c>
      <c r="D57" s="6">
        <v>11</v>
      </c>
      <c r="E57" s="6">
        <v>37</v>
      </c>
      <c r="F57" s="11">
        <v>22</v>
      </c>
      <c r="G57" s="11">
        <v>41</v>
      </c>
      <c r="H57" s="13">
        <v>28</v>
      </c>
      <c r="I57" s="13">
        <v>37</v>
      </c>
      <c r="J57" s="12">
        <v>34</v>
      </c>
      <c r="K57" s="12">
        <v>35</v>
      </c>
      <c r="L57" s="8">
        <v>39</v>
      </c>
      <c r="M57" s="8">
        <v>32</v>
      </c>
    </row>
    <row r="58" spans="1:13" ht="12.75">
      <c r="A58" t="s">
        <v>289</v>
      </c>
      <c r="B58" s="16">
        <v>11</v>
      </c>
      <c r="C58" s="16">
        <v>-39</v>
      </c>
      <c r="D58" s="6">
        <v>11</v>
      </c>
      <c r="E58" s="6">
        <v>41</v>
      </c>
      <c r="F58" s="11">
        <v>21</v>
      </c>
      <c r="G58" s="11">
        <v>43</v>
      </c>
      <c r="H58" s="13">
        <v>28</v>
      </c>
      <c r="I58" s="13">
        <v>39</v>
      </c>
      <c r="J58" s="12">
        <v>31</v>
      </c>
      <c r="K58" s="12">
        <v>34</v>
      </c>
      <c r="L58" s="8">
        <v>39</v>
      </c>
      <c r="M58" s="8">
        <v>32</v>
      </c>
    </row>
    <row r="59" spans="4:5" ht="12.75">
      <c r="D59" s="6"/>
      <c r="E59" s="6"/>
    </row>
    <row r="60" spans="4:5" ht="12.75">
      <c r="D60" s="6"/>
      <c r="E60" s="6"/>
    </row>
    <row r="61" spans="4:5" ht="12.75">
      <c r="D61" s="6"/>
      <c r="E61" s="6"/>
    </row>
    <row r="62" spans="4:5" ht="12.75">
      <c r="D62" s="6"/>
      <c r="E62" s="6"/>
    </row>
    <row r="63" spans="4:5" ht="12.75">
      <c r="D63" s="6"/>
      <c r="E63" s="6"/>
    </row>
    <row r="64" spans="4:5" ht="12.75">
      <c r="D64" s="6"/>
      <c r="E64" s="6"/>
    </row>
    <row r="65" spans="4:5" ht="12.75">
      <c r="D65" s="6"/>
      <c r="E65" s="6"/>
    </row>
    <row r="66" spans="4:5" ht="12.75">
      <c r="D66" s="6"/>
      <c r="E66" s="6"/>
    </row>
    <row r="67" spans="4:5" ht="12.75">
      <c r="D67" s="6"/>
      <c r="E67" s="6"/>
    </row>
    <row r="68" spans="4:5" ht="12.75">
      <c r="D68" s="6"/>
      <c r="E68" s="6"/>
    </row>
    <row r="69" spans="4:5" ht="12.75">
      <c r="D69" s="6"/>
      <c r="E69" s="6"/>
    </row>
    <row r="70" spans="4:5" ht="12.75">
      <c r="D70" s="6"/>
      <c r="E70" s="6"/>
    </row>
    <row r="71" spans="4:5" ht="12.75">
      <c r="D71" s="6"/>
      <c r="E71" s="6"/>
    </row>
    <row r="72" spans="4:5" ht="12.75">
      <c r="D72" s="6"/>
      <c r="E72" s="6"/>
    </row>
    <row r="73" spans="4:5" ht="12.75">
      <c r="D73" s="6"/>
      <c r="E73" s="6"/>
    </row>
    <row r="74" spans="4:5" ht="12.75">
      <c r="D74" s="6"/>
      <c r="E74" s="6"/>
    </row>
    <row r="75" spans="4:5" ht="12.75">
      <c r="D75" s="6"/>
      <c r="E75" s="6"/>
    </row>
    <row r="76" spans="4:5" ht="12.75">
      <c r="D76" s="6"/>
      <c r="E76" s="6"/>
    </row>
    <row r="77" spans="4:5" ht="12.75">
      <c r="D77" s="6"/>
      <c r="E77" s="6"/>
    </row>
    <row r="78" spans="4:5" ht="12.75">
      <c r="D78" s="6"/>
      <c r="E78" s="6"/>
    </row>
    <row r="79" spans="4:5" ht="12.75">
      <c r="D79" s="6"/>
      <c r="E79" s="6"/>
    </row>
    <row r="80" spans="4:5" ht="12.75">
      <c r="D80" s="6"/>
      <c r="E80" s="6"/>
    </row>
    <row r="81" spans="4:5" ht="12.75">
      <c r="D81" s="6"/>
      <c r="E81" s="6"/>
    </row>
    <row r="82" spans="4:5" ht="12.75">
      <c r="D82" s="6"/>
      <c r="E82" s="6"/>
    </row>
    <row r="83" spans="4:5" ht="12.75">
      <c r="D83" s="6"/>
      <c r="E83" s="6"/>
    </row>
    <row r="84" spans="4:5" ht="12.75">
      <c r="D84" s="6"/>
      <c r="E84" s="6"/>
    </row>
    <row r="85" spans="4:5" ht="12.75">
      <c r="D85" s="6"/>
      <c r="E85" s="6"/>
    </row>
    <row r="86" spans="4:5" ht="12.75">
      <c r="D86" s="6"/>
      <c r="E86" s="6"/>
    </row>
    <row r="87" spans="4:5" ht="12.75">
      <c r="D87" s="6"/>
      <c r="E87" s="6"/>
    </row>
    <row r="88" spans="4:5" ht="12.75">
      <c r="D88" s="6"/>
      <c r="E88" s="6"/>
    </row>
    <row r="89" spans="4:5" ht="12.75">
      <c r="D89" s="6"/>
      <c r="E89" s="6"/>
    </row>
    <row r="90" spans="4:5" ht="12.75">
      <c r="D90" s="6"/>
      <c r="E90" s="6"/>
    </row>
    <row r="91" spans="4:5" ht="12.75">
      <c r="D91" s="6"/>
      <c r="E91" s="6"/>
    </row>
    <row r="92" spans="4:5" ht="12.75">
      <c r="D92" s="6"/>
      <c r="E92" s="6"/>
    </row>
    <row r="93" spans="4:5" ht="12.75">
      <c r="D93" s="6"/>
      <c r="E93" s="6"/>
    </row>
    <row r="94" spans="4:5" ht="12.75">
      <c r="D94" s="6"/>
      <c r="E94" s="6"/>
    </row>
    <row r="95" spans="4:5" ht="12.75">
      <c r="D95" s="6"/>
      <c r="E95" s="6"/>
    </row>
    <row r="96" spans="4:5" ht="12.75">
      <c r="D96" s="6"/>
      <c r="E96" s="6"/>
    </row>
    <row r="97" spans="4:5" ht="12.75">
      <c r="D97" s="6"/>
      <c r="E97" s="6"/>
    </row>
    <row r="98" spans="4:5" ht="12.75">
      <c r="D98" s="6"/>
      <c r="E98" s="6"/>
    </row>
    <row r="99" spans="4:5" ht="12.75">
      <c r="D99" s="6"/>
      <c r="E99" s="6"/>
    </row>
    <row r="100" spans="4:5" ht="12.75">
      <c r="D100" s="6"/>
      <c r="E100" s="6"/>
    </row>
    <row r="101" spans="4:5" ht="12.75">
      <c r="D101" s="6"/>
      <c r="E101" s="6"/>
    </row>
    <row r="102" spans="4:5" ht="12.75">
      <c r="D102" s="6"/>
      <c r="E102" s="6"/>
    </row>
    <row r="103" spans="4:5" ht="12.75">
      <c r="D103" s="6"/>
      <c r="E103" s="6"/>
    </row>
    <row r="104" spans="4:5" ht="12.75">
      <c r="D104" s="6"/>
      <c r="E104" s="6"/>
    </row>
    <row r="105" spans="4:5" ht="12.75">
      <c r="D105" s="6"/>
      <c r="E105" s="6"/>
    </row>
    <row r="106" spans="4:5" ht="12.75">
      <c r="D106" s="6"/>
      <c r="E106" s="6"/>
    </row>
    <row r="107" spans="4:5" ht="12.75">
      <c r="D107" s="6"/>
      <c r="E107" s="6"/>
    </row>
    <row r="108" spans="4:5" ht="12.75">
      <c r="D108" s="6"/>
      <c r="E108" s="6"/>
    </row>
    <row r="109" spans="4:5" ht="12.75">
      <c r="D109" s="6"/>
      <c r="E109" s="6"/>
    </row>
    <row r="110" spans="4:5" ht="12.75">
      <c r="D110" s="6"/>
      <c r="E110" s="6"/>
    </row>
    <row r="111" spans="4:5" ht="12.75">
      <c r="D111" s="6"/>
      <c r="E111" s="6"/>
    </row>
    <row r="112" spans="4:5" ht="12.75">
      <c r="D112" s="6"/>
      <c r="E112" s="6"/>
    </row>
    <row r="113" spans="4:5" ht="12.75">
      <c r="D113" s="6"/>
      <c r="E113" s="6"/>
    </row>
    <row r="114" spans="4:5" ht="12.75">
      <c r="D114" s="6"/>
      <c r="E114" s="6"/>
    </row>
    <row r="115" spans="4:5" ht="12.75">
      <c r="D115" s="6"/>
      <c r="E115" s="6"/>
    </row>
    <row r="116" spans="4:5" ht="12.75">
      <c r="D116" s="6"/>
      <c r="E116" s="6"/>
    </row>
    <row r="117" spans="4:5" ht="12.75">
      <c r="D117" s="6"/>
      <c r="E117" s="6"/>
    </row>
    <row r="118" spans="4:5" ht="12.75">
      <c r="D118" s="6"/>
      <c r="E118" s="6"/>
    </row>
    <row r="119" spans="4:5" ht="12.75">
      <c r="D119" s="6"/>
      <c r="E119" s="6"/>
    </row>
    <row r="120" spans="4:5" ht="12.75">
      <c r="D120" s="6"/>
      <c r="E120" s="6"/>
    </row>
    <row r="121" spans="4:5" ht="12.75">
      <c r="D121" s="6"/>
      <c r="E121" s="6"/>
    </row>
    <row r="122" spans="4:5" ht="12.75">
      <c r="D122" s="6"/>
      <c r="E122" s="6"/>
    </row>
    <row r="123" spans="4:5" ht="12.75">
      <c r="D123" s="6"/>
      <c r="E123" s="6"/>
    </row>
    <row r="124" spans="4:5" ht="12.75">
      <c r="D124" s="6"/>
      <c r="E124" s="6"/>
    </row>
    <row r="125" spans="4:5" ht="12.75">
      <c r="D125" s="6"/>
      <c r="E125" s="6"/>
    </row>
    <row r="126" spans="4:5" ht="12.75">
      <c r="D126" s="6"/>
      <c r="E126" s="6"/>
    </row>
    <row r="127" spans="4:5" ht="12.75">
      <c r="D127" s="6"/>
      <c r="E127" s="6"/>
    </row>
    <row r="128" spans="4:5" ht="12.75">
      <c r="D128" s="6"/>
      <c r="E128" s="6"/>
    </row>
    <row r="129" spans="4:5" ht="12.75">
      <c r="D129" s="6"/>
      <c r="E129" s="6"/>
    </row>
    <row r="130" spans="4:5" ht="12.75">
      <c r="D130" s="6"/>
      <c r="E130" s="6"/>
    </row>
    <row r="131" spans="4:5" ht="12.75">
      <c r="D131" s="6"/>
      <c r="E131" s="6"/>
    </row>
    <row r="132" spans="4:5" ht="12.75">
      <c r="D132" s="6"/>
      <c r="E132" s="6"/>
    </row>
    <row r="133" spans="4:5" ht="12.75">
      <c r="D133" s="6"/>
      <c r="E133" s="6"/>
    </row>
    <row r="134" spans="4:5" ht="12.75">
      <c r="D134" s="6"/>
      <c r="E134" s="6"/>
    </row>
    <row r="135" spans="4:5" ht="12.75">
      <c r="D135" s="6"/>
      <c r="E135" s="6"/>
    </row>
    <row r="136" spans="4:5" ht="12.75">
      <c r="D136" s="6"/>
      <c r="E136" s="6"/>
    </row>
    <row r="137" spans="4:5" ht="12.75">
      <c r="D137" s="6"/>
      <c r="E137" s="6"/>
    </row>
    <row r="138" spans="4:5" ht="12.75">
      <c r="D138" s="6"/>
      <c r="E138" s="6"/>
    </row>
    <row r="139" spans="4:5" ht="12.75">
      <c r="D139" s="6"/>
      <c r="E139" s="6"/>
    </row>
    <row r="140" spans="4:5" ht="12.75">
      <c r="D140" s="6"/>
      <c r="E140" s="6"/>
    </row>
    <row r="141" spans="4:5" ht="12.75">
      <c r="D141" s="6"/>
      <c r="E141" s="6"/>
    </row>
    <row r="142" spans="4:5" ht="12.75">
      <c r="D142" s="6"/>
      <c r="E142" s="6"/>
    </row>
    <row r="143" spans="4:5" ht="12.75">
      <c r="D143" s="6"/>
      <c r="E143" s="6"/>
    </row>
    <row r="144" spans="4:5" ht="12.75">
      <c r="D144" s="6"/>
      <c r="E144" s="6"/>
    </row>
    <row r="145" spans="4:5" ht="12.75">
      <c r="D145" s="6"/>
      <c r="E145" s="6"/>
    </row>
    <row r="146" spans="4:5" ht="12.75">
      <c r="D146" s="6"/>
      <c r="E146" s="6"/>
    </row>
    <row r="147" spans="4:5" ht="12.75">
      <c r="D147" s="6"/>
      <c r="E147" s="6"/>
    </row>
    <row r="148" spans="4:5" ht="12.75">
      <c r="D148" s="6"/>
      <c r="E148" s="6"/>
    </row>
    <row r="149" spans="4:5" ht="12.75">
      <c r="D149" s="6"/>
      <c r="E149" s="6"/>
    </row>
    <row r="150" spans="4:5" ht="12.75">
      <c r="D150" s="6"/>
      <c r="E150" s="6"/>
    </row>
    <row r="151" spans="4:5" ht="12.75">
      <c r="D151" s="6"/>
      <c r="E151" s="6"/>
    </row>
    <row r="152" spans="4:5" ht="12.75">
      <c r="D152" s="6"/>
      <c r="E152" s="6"/>
    </row>
    <row r="153" spans="4:5" ht="12.75">
      <c r="D153" s="6"/>
      <c r="E153" s="6"/>
    </row>
    <row r="154" spans="4:5" ht="12.75">
      <c r="D154" s="6"/>
      <c r="E154" s="6"/>
    </row>
    <row r="155" spans="4:5" ht="12.75">
      <c r="D155" s="6"/>
      <c r="E155" s="6"/>
    </row>
    <row r="156" spans="4:5" ht="12.75">
      <c r="D156" s="6"/>
      <c r="E156" s="6"/>
    </row>
    <row r="157" spans="4:5" ht="12.75">
      <c r="D157" s="6"/>
      <c r="E157" s="6"/>
    </row>
    <row r="158" spans="4:5" ht="12.75">
      <c r="D158" s="6"/>
      <c r="E158" s="6"/>
    </row>
    <row r="159" spans="4:5" ht="12.75">
      <c r="D159" s="6"/>
      <c r="E159" s="6"/>
    </row>
    <row r="160" spans="4:5" ht="12.75">
      <c r="D160" s="6"/>
      <c r="E160" s="6"/>
    </row>
    <row r="161" spans="4:5" ht="12.75">
      <c r="D161" s="6"/>
      <c r="E161" s="6"/>
    </row>
    <row r="162" spans="4:5" ht="12.75">
      <c r="D162" s="6"/>
      <c r="E162" s="6"/>
    </row>
    <row r="163" spans="4:5" ht="12.75">
      <c r="D163" s="6"/>
      <c r="E163" s="6"/>
    </row>
    <row r="164" spans="4:5" ht="12.75">
      <c r="D164" s="6"/>
      <c r="E164" s="6"/>
    </row>
    <row r="165" spans="4:5" ht="12.75">
      <c r="D165" s="6"/>
      <c r="E165" s="6"/>
    </row>
    <row r="166" spans="4:5" ht="12.75">
      <c r="D166" s="6"/>
      <c r="E166" s="6"/>
    </row>
    <row r="167" spans="4:5" ht="12.75">
      <c r="D167" s="6"/>
      <c r="E167" s="6"/>
    </row>
    <row r="168" spans="4:5" ht="12.75">
      <c r="D168" s="6"/>
      <c r="E168" s="6"/>
    </row>
    <row r="169" spans="4:5" ht="12.75">
      <c r="D169" s="6"/>
      <c r="E169" s="6"/>
    </row>
    <row r="170" spans="4:5" ht="12.75">
      <c r="D170" s="6"/>
      <c r="E170" s="6"/>
    </row>
    <row r="171" spans="4:5" ht="12.75">
      <c r="D171" s="6"/>
      <c r="E171" s="6"/>
    </row>
    <row r="172" spans="4:5" ht="12.75">
      <c r="D172" s="6"/>
      <c r="E172" s="6"/>
    </row>
    <row r="173" spans="4:5" ht="12.75">
      <c r="D173" s="6"/>
      <c r="E173" s="6"/>
    </row>
    <row r="174" spans="4:5" ht="12.75">
      <c r="D174" s="6"/>
      <c r="E174" s="6"/>
    </row>
    <row r="175" spans="4:5" ht="12.75">
      <c r="D175" s="6"/>
      <c r="E175" s="6"/>
    </row>
    <row r="176" spans="4:5" ht="12.75">
      <c r="D176" s="6"/>
      <c r="E176" s="6"/>
    </row>
    <row r="177" spans="4:5" ht="12.75">
      <c r="D177" s="6"/>
      <c r="E177" s="6"/>
    </row>
    <row r="178" spans="4:5" ht="12.75">
      <c r="D178" s="6"/>
      <c r="E178" s="6"/>
    </row>
    <row r="179" spans="4:5" ht="12.75">
      <c r="D179" s="6"/>
      <c r="E179" s="6"/>
    </row>
    <row r="180" spans="4:5" ht="12.75">
      <c r="D180" s="6"/>
      <c r="E180" s="6"/>
    </row>
    <row r="181" spans="4:5" ht="12.75">
      <c r="D181" s="6"/>
      <c r="E181" s="6"/>
    </row>
    <row r="182" spans="4:5" ht="12.75">
      <c r="D182" s="6"/>
      <c r="E182" s="6"/>
    </row>
    <row r="183" spans="4:5" ht="12.75">
      <c r="D183" s="6"/>
      <c r="E183" s="6"/>
    </row>
    <row r="184" spans="4:5" ht="12.75">
      <c r="D184" s="6"/>
      <c r="E184" s="6"/>
    </row>
    <row r="185" spans="4:5" ht="12.75">
      <c r="D185" s="6"/>
      <c r="E185" s="6"/>
    </row>
    <row r="186" spans="4:5" ht="12.75">
      <c r="D186" s="6"/>
      <c r="E186" s="6"/>
    </row>
    <row r="187" spans="4:5" ht="12.75">
      <c r="D187" s="6"/>
      <c r="E187" s="6"/>
    </row>
    <row r="188" spans="4:5" ht="12.75">
      <c r="D188" s="6"/>
      <c r="E188" s="6"/>
    </row>
    <row r="189" spans="4:5" ht="12.75">
      <c r="D189" s="6"/>
      <c r="E189" s="6"/>
    </row>
    <row r="190" spans="4:5" ht="12.75">
      <c r="D190" s="6"/>
      <c r="E190" s="6"/>
    </row>
    <row r="191" spans="4:5" ht="12.75">
      <c r="D191" s="6"/>
      <c r="E191" s="6"/>
    </row>
    <row r="192" spans="4:5" ht="12.75">
      <c r="D192" s="6"/>
      <c r="E192" s="6"/>
    </row>
    <row r="193" spans="4:5" ht="12.75">
      <c r="D193" s="6"/>
      <c r="E193" s="6"/>
    </row>
    <row r="194" spans="4:5" ht="12.75">
      <c r="D194" s="6"/>
      <c r="E194" s="6"/>
    </row>
    <row r="195" spans="4:5" ht="12.75">
      <c r="D195" s="6"/>
      <c r="E195" s="6"/>
    </row>
    <row r="196" spans="4:5" ht="12.75">
      <c r="D196" s="6"/>
      <c r="E196" s="6"/>
    </row>
    <row r="197" spans="4:5" ht="12.75">
      <c r="D197" s="6"/>
      <c r="E197" s="6"/>
    </row>
    <row r="198" spans="4:5" ht="12.75">
      <c r="D198" s="6"/>
      <c r="E198" s="6"/>
    </row>
    <row r="199" spans="4:5" ht="12.75">
      <c r="D199" s="6"/>
      <c r="E199" s="6"/>
    </row>
    <row r="200" spans="4:5" ht="12.75">
      <c r="D200" s="6"/>
      <c r="E200" s="6"/>
    </row>
    <row r="201" spans="4:5" ht="12.75">
      <c r="D201" s="6"/>
      <c r="E201" s="6"/>
    </row>
    <row r="202" spans="4:5" ht="12.75">
      <c r="D202" s="6"/>
      <c r="E202" s="6"/>
    </row>
    <row r="203" spans="4:5" ht="12.75">
      <c r="D203" s="6"/>
      <c r="E203" s="6"/>
    </row>
    <row r="204" spans="4:5" ht="12.75">
      <c r="D204" s="6"/>
      <c r="E204" s="6"/>
    </row>
    <row r="205" spans="4:5" ht="12.75">
      <c r="D205" s="6"/>
      <c r="E205" s="6"/>
    </row>
    <row r="206" spans="4:5" ht="12.75">
      <c r="D206" s="6"/>
      <c r="E206" s="6"/>
    </row>
    <row r="207" spans="4:5" ht="12.75">
      <c r="D207" s="6"/>
      <c r="E207" s="6"/>
    </row>
    <row r="208" spans="4:5" ht="12.75">
      <c r="D208" s="6"/>
      <c r="E208" s="6"/>
    </row>
    <row r="209" spans="4:5" ht="12.75">
      <c r="D209" s="6"/>
      <c r="E209" s="6"/>
    </row>
    <row r="210" spans="4:5" ht="12.75">
      <c r="D210" s="6"/>
      <c r="E210" s="6"/>
    </row>
    <row r="211" spans="4:5" ht="12.75">
      <c r="D211" s="6"/>
      <c r="E211" s="6"/>
    </row>
    <row r="212" spans="4:5" ht="12.75">
      <c r="D212" s="6"/>
      <c r="E212" s="6"/>
    </row>
    <row r="213" spans="4:5" ht="12.75">
      <c r="D213" s="6"/>
      <c r="E213" s="6"/>
    </row>
    <row r="214" spans="4:5" ht="12.75">
      <c r="D214" s="6"/>
      <c r="E214" s="6"/>
    </row>
    <row r="215" spans="4:5" ht="12.75">
      <c r="D215" s="6"/>
      <c r="E215" s="6"/>
    </row>
    <row r="216" spans="4:5" ht="12.75">
      <c r="D216" s="6"/>
      <c r="E216" s="6"/>
    </row>
    <row r="217" spans="4:5" ht="12.75">
      <c r="D217" s="6"/>
      <c r="E217" s="6"/>
    </row>
    <row r="218" spans="4:5" ht="12.75">
      <c r="D218" s="6"/>
      <c r="E218" s="6"/>
    </row>
    <row r="219" spans="4:5" ht="12.75">
      <c r="D219" s="6"/>
      <c r="E219" s="6"/>
    </row>
    <row r="220" spans="4:5" ht="12.75">
      <c r="D220" s="6"/>
      <c r="E220" s="6"/>
    </row>
    <row r="221" spans="4:5" ht="12.75">
      <c r="D221" s="6"/>
      <c r="E221" s="6"/>
    </row>
    <row r="222" spans="4:5" ht="12.75">
      <c r="D222" s="6"/>
      <c r="E222" s="6"/>
    </row>
    <row r="223" spans="4:5" ht="12.75">
      <c r="D223" s="6"/>
      <c r="E223" s="6"/>
    </row>
    <row r="224" spans="4:5" ht="12.75">
      <c r="D224" s="6"/>
      <c r="E224" s="6"/>
    </row>
    <row r="225" spans="4:5" ht="12.75">
      <c r="D225" s="6"/>
      <c r="E225" s="6"/>
    </row>
    <row r="226" spans="4:5" ht="12.75">
      <c r="D226" s="6"/>
      <c r="E226" s="6"/>
    </row>
    <row r="227" spans="4:5" ht="12.75">
      <c r="D227" s="6"/>
      <c r="E227" s="6"/>
    </row>
    <row r="228" spans="4:5" ht="12.75">
      <c r="D228" s="6"/>
      <c r="E228" s="6"/>
    </row>
    <row r="229" spans="4:5" ht="12.75">
      <c r="D229" s="6"/>
      <c r="E229" s="6"/>
    </row>
    <row r="230" spans="4:5" ht="12.75">
      <c r="D230" s="6"/>
      <c r="E230" s="6"/>
    </row>
    <row r="231" spans="4:5" ht="12.75">
      <c r="D231" s="6"/>
      <c r="E231" s="6"/>
    </row>
    <row r="232" spans="4:5" ht="12.75">
      <c r="D232" s="6"/>
      <c r="E232" s="6"/>
    </row>
    <row r="233" spans="4:5" ht="12.75">
      <c r="D233" s="6"/>
      <c r="E233" s="6"/>
    </row>
    <row r="234" spans="4:5" ht="12.75">
      <c r="D234" s="6"/>
      <c r="E234" s="6"/>
    </row>
    <row r="235" spans="4:5" ht="12.75">
      <c r="D235" s="6"/>
      <c r="E235" s="6"/>
    </row>
    <row r="236" spans="4:5" ht="12.75">
      <c r="D236" s="6"/>
      <c r="E236" s="6"/>
    </row>
    <row r="237" spans="4:5" ht="12.75">
      <c r="D237" s="6"/>
      <c r="E237" s="6"/>
    </row>
    <row r="238" spans="4:5" ht="12.75">
      <c r="D238" s="6"/>
      <c r="E238" s="6"/>
    </row>
    <row r="239" spans="4:5" ht="12.75">
      <c r="D239" s="6"/>
      <c r="E239" s="6"/>
    </row>
    <row r="240" spans="4:5" ht="12.75">
      <c r="D240" s="6"/>
      <c r="E240" s="6"/>
    </row>
    <row r="241" spans="4:5" ht="12.75">
      <c r="D241" s="6"/>
      <c r="E241" s="6"/>
    </row>
    <row r="242" spans="4:5" ht="12.75">
      <c r="D242" s="6"/>
      <c r="E242" s="6"/>
    </row>
    <row r="243" spans="4:5" ht="12.75">
      <c r="D243" s="6"/>
      <c r="E243" s="6"/>
    </row>
    <row r="244" spans="4:5" ht="12.75">
      <c r="D244" s="6"/>
      <c r="E244" s="6"/>
    </row>
    <row r="245" spans="4:5" ht="12.75">
      <c r="D245" s="6"/>
      <c r="E245" s="6"/>
    </row>
    <row r="246" spans="4:5" ht="12.75">
      <c r="D246" s="6"/>
      <c r="E246" s="6"/>
    </row>
    <row r="247" spans="4:5" ht="12.75">
      <c r="D247" s="6"/>
      <c r="E247" s="6"/>
    </row>
    <row r="248" spans="4:5" ht="12.75">
      <c r="D248" s="6"/>
      <c r="E248" s="6"/>
    </row>
    <row r="249" spans="4:5" ht="12.75">
      <c r="D249" s="6"/>
      <c r="E249" s="6"/>
    </row>
    <row r="250" spans="4:5" ht="12.75">
      <c r="D250" s="6"/>
      <c r="E250" s="6"/>
    </row>
    <row r="251" spans="4:5" ht="12.75">
      <c r="D251" s="6"/>
      <c r="E251" s="6"/>
    </row>
    <row r="252" spans="4:5" ht="12.75">
      <c r="D252" s="6"/>
      <c r="E252" s="6"/>
    </row>
    <row r="253" spans="4:5" ht="12.75">
      <c r="D253" s="6"/>
      <c r="E253" s="6"/>
    </row>
    <row r="254" spans="4:5" ht="12.75">
      <c r="D254" s="6"/>
      <c r="E254" s="6"/>
    </row>
    <row r="255" spans="4:5" ht="12.75">
      <c r="D255" s="6"/>
      <c r="E255" s="6"/>
    </row>
    <row r="256" spans="4:5" ht="12.75">
      <c r="D256" s="6"/>
      <c r="E256" s="6"/>
    </row>
    <row r="257" spans="4:5" ht="12.75">
      <c r="D257" s="6"/>
      <c r="E257" s="6"/>
    </row>
    <row r="258" spans="4:5" ht="12.75">
      <c r="D258" s="6"/>
      <c r="E258" s="6"/>
    </row>
    <row r="259" spans="4:5" ht="12.75">
      <c r="D259" s="6"/>
      <c r="E259" s="6"/>
    </row>
    <row r="260" spans="4:5" ht="12.75">
      <c r="D260" s="6"/>
      <c r="E260" s="6"/>
    </row>
    <row r="261" spans="4:5" ht="12.75">
      <c r="D261" s="6"/>
      <c r="E261" s="6"/>
    </row>
    <row r="262" spans="4:5" ht="12.75">
      <c r="D262" s="6"/>
      <c r="E262" s="6"/>
    </row>
    <row r="263" spans="4:5" ht="12.75">
      <c r="D263" s="6"/>
      <c r="E263" s="6"/>
    </row>
    <row r="264" spans="4:5" ht="12.75">
      <c r="D264" s="6"/>
      <c r="E264" s="6"/>
    </row>
    <row r="265" spans="4:5" ht="12.75">
      <c r="D265" s="6"/>
      <c r="E265" s="6"/>
    </row>
    <row r="266" spans="4:5" ht="12.75">
      <c r="D266" s="6"/>
      <c r="E266" s="6"/>
    </row>
    <row r="267" spans="4:5" ht="12.75">
      <c r="D267" s="6"/>
      <c r="E267" s="6"/>
    </row>
    <row r="268" spans="4:5" ht="12.75">
      <c r="D268" s="6"/>
      <c r="E268" s="6"/>
    </row>
    <row r="269" spans="4:5" ht="12.75">
      <c r="D269" s="6"/>
      <c r="E269" s="6"/>
    </row>
    <row r="270" spans="4:5" ht="12.75">
      <c r="D270" s="6"/>
      <c r="E270" s="6"/>
    </row>
    <row r="271" spans="4:5" ht="12.75">
      <c r="D271" s="6"/>
      <c r="E271" s="6"/>
    </row>
    <row r="272" spans="4:5" ht="12.75">
      <c r="D272" s="6"/>
      <c r="E272" s="6"/>
    </row>
    <row r="273" spans="4:5" ht="12.75">
      <c r="D273" s="6"/>
      <c r="E273" s="6"/>
    </row>
    <row r="274" spans="4:5" ht="12.75">
      <c r="D274" s="6"/>
      <c r="E274" s="6"/>
    </row>
    <row r="275" spans="4:5" ht="12.75">
      <c r="D275" s="6"/>
      <c r="E275" s="6"/>
    </row>
    <row r="276" spans="4:5" ht="12.75">
      <c r="D276" s="6"/>
      <c r="E276" s="6"/>
    </row>
    <row r="277" spans="4:5" ht="12.75">
      <c r="D277" s="6"/>
      <c r="E277" s="6"/>
    </row>
    <row r="278" spans="4:5" ht="12.75">
      <c r="D278" s="6"/>
      <c r="E278" s="6"/>
    </row>
    <row r="279" spans="4:5" ht="12.75">
      <c r="D279" s="6"/>
      <c r="E279" s="6"/>
    </row>
    <row r="280" spans="4:5" ht="12.75">
      <c r="D280" s="6"/>
      <c r="E280" s="6"/>
    </row>
    <row r="281" spans="4:5" ht="12.75">
      <c r="D281" s="6"/>
      <c r="E281" s="6"/>
    </row>
    <row r="282" spans="4:5" ht="12.75">
      <c r="D282" s="6"/>
      <c r="E282" s="6"/>
    </row>
    <row r="283" spans="4:5" ht="12.75">
      <c r="D283" s="6"/>
      <c r="E283" s="6"/>
    </row>
    <row r="284" spans="4:5" ht="12.75">
      <c r="D284" s="6"/>
      <c r="E284" s="6"/>
    </row>
    <row r="285" spans="4:5" ht="12.75">
      <c r="D285" s="6"/>
      <c r="E285" s="6"/>
    </row>
    <row r="286" spans="4:5" ht="12.75">
      <c r="D286" s="6"/>
      <c r="E286" s="6"/>
    </row>
    <row r="287" spans="4:5" ht="12.75">
      <c r="D287" s="6"/>
      <c r="E287" s="6"/>
    </row>
    <row r="288" spans="4:5" ht="12.75">
      <c r="D288" s="6"/>
      <c r="E288" s="6"/>
    </row>
    <row r="289" spans="4:5" ht="12.75">
      <c r="D289" s="6"/>
      <c r="E289" s="6"/>
    </row>
    <row r="290" spans="4:5" ht="12.75">
      <c r="D290" s="6"/>
      <c r="E290" s="6"/>
    </row>
    <row r="291" spans="4:5" ht="12.75">
      <c r="D291" s="6"/>
      <c r="E291" s="6"/>
    </row>
    <row r="292" spans="4:5" ht="12.75">
      <c r="D292" s="6"/>
      <c r="E292" s="6"/>
    </row>
    <row r="293" spans="4:5" ht="12.75">
      <c r="D293" s="6"/>
      <c r="E293" s="6"/>
    </row>
    <row r="294" spans="4:5" ht="12.75">
      <c r="D294" s="6"/>
      <c r="E294" s="6"/>
    </row>
    <row r="295" spans="4:5" ht="12.75">
      <c r="D295" s="6"/>
      <c r="E295" s="6"/>
    </row>
    <row r="296" spans="4:5" ht="12.75">
      <c r="D296" s="6"/>
      <c r="E296" s="6"/>
    </row>
    <row r="297" spans="4:5" ht="12.75">
      <c r="D297" s="6"/>
      <c r="E297" s="6"/>
    </row>
    <row r="298" spans="4:5" ht="12.75">
      <c r="D298" s="6"/>
      <c r="E298" s="6"/>
    </row>
    <row r="299" spans="4:5" ht="12.75">
      <c r="D299" s="6"/>
      <c r="E299" s="6"/>
    </row>
    <row r="300" spans="4:5" ht="12.75">
      <c r="D300" s="6"/>
      <c r="E300" s="6"/>
    </row>
    <row r="301" spans="4:5" ht="12.75">
      <c r="D301" s="6"/>
      <c r="E301" s="6"/>
    </row>
    <row r="302" spans="4:5" ht="12.75">
      <c r="D302" s="6"/>
      <c r="E302" s="6"/>
    </row>
    <row r="303" spans="4:5" ht="12.75">
      <c r="D303" s="6"/>
      <c r="E303" s="6"/>
    </row>
    <row r="304" spans="4:5" ht="12.75">
      <c r="D304" s="6"/>
      <c r="E304" s="6"/>
    </row>
    <row r="305" spans="4:5" ht="12.75">
      <c r="D305" s="6"/>
      <c r="E305" s="6"/>
    </row>
    <row r="306" spans="4:5" ht="12.75">
      <c r="D306" s="6"/>
      <c r="E306" s="6"/>
    </row>
    <row r="307" spans="4:5" ht="12.75">
      <c r="D307" s="6"/>
      <c r="E307" s="6"/>
    </row>
    <row r="308" spans="4:5" ht="12.75">
      <c r="D308" s="6"/>
      <c r="E308" s="6"/>
    </row>
    <row r="309" spans="4:5" ht="12.75">
      <c r="D309" s="6"/>
      <c r="E309" s="6"/>
    </row>
    <row r="310" spans="4:5" ht="12.75">
      <c r="D310" s="6"/>
      <c r="E310" s="6"/>
    </row>
    <row r="311" spans="4:5" ht="12.75">
      <c r="D311" s="6"/>
      <c r="E311" s="6"/>
    </row>
    <row r="312" spans="4:5" ht="12.75">
      <c r="D312" s="6"/>
      <c r="E312" s="6"/>
    </row>
    <row r="313" spans="4:5" ht="12.75">
      <c r="D313" s="6"/>
      <c r="E313" s="6"/>
    </row>
    <row r="314" spans="4:5" ht="12.75">
      <c r="D314" s="6"/>
      <c r="E314" s="6"/>
    </row>
    <row r="315" spans="4:5" ht="12.75">
      <c r="D315" s="6"/>
      <c r="E315" s="6"/>
    </row>
    <row r="316" spans="4:5" ht="12.75">
      <c r="D316" s="6"/>
      <c r="E316" s="6"/>
    </row>
    <row r="317" spans="4:5" ht="12.75">
      <c r="D317" s="6"/>
      <c r="E317" s="6"/>
    </row>
    <row r="318" spans="4:5" ht="12.75">
      <c r="D318" s="6"/>
      <c r="E318" s="6"/>
    </row>
    <row r="319" spans="4:5" ht="12.75">
      <c r="D319" s="6"/>
      <c r="E319" s="6"/>
    </row>
    <row r="320" spans="4:5" ht="12.75">
      <c r="D320" s="6"/>
      <c r="E320" s="6"/>
    </row>
    <row r="321" spans="4:5" ht="12.75">
      <c r="D321" s="6"/>
      <c r="E321" s="6"/>
    </row>
    <row r="322" spans="4:5" ht="12.75">
      <c r="D322" s="6"/>
      <c r="E322" s="6"/>
    </row>
    <row r="323" spans="4:5" ht="12.75">
      <c r="D323" s="6"/>
      <c r="E323" s="6"/>
    </row>
    <row r="324" spans="4:5" ht="12.75">
      <c r="D324" s="6"/>
      <c r="E324" s="6"/>
    </row>
    <row r="325" spans="4:5" ht="12.75">
      <c r="D325" s="6"/>
      <c r="E325" s="6"/>
    </row>
    <row r="326" spans="4:5" ht="12.75">
      <c r="D326" s="6"/>
      <c r="E326" s="6"/>
    </row>
    <row r="327" spans="4:5" ht="12.75">
      <c r="D327" s="6"/>
      <c r="E327" s="6"/>
    </row>
    <row r="328" spans="4:5" ht="12.75">
      <c r="D328" s="6"/>
      <c r="E328" s="6"/>
    </row>
    <row r="329" spans="4:5" ht="12.75">
      <c r="D329" s="6"/>
      <c r="E329" s="6"/>
    </row>
    <row r="330" spans="4:5" ht="12.75">
      <c r="D330" s="6"/>
      <c r="E330" s="6"/>
    </row>
    <row r="331" spans="4:5" ht="12.75">
      <c r="D331" s="6"/>
      <c r="E331" s="6"/>
    </row>
    <row r="332" spans="4:5" ht="12.75">
      <c r="D332" s="6"/>
      <c r="E332" s="6"/>
    </row>
    <row r="333" spans="4:5" ht="12.75">
      <c r="D333" s="6"/>
      <c r="E333" s="6"/>
    </row>
    <row r="334" spans="4:5" ht="12.75">
      <c r="D334" s="6"/>
      <c r="E334" s="6"/>
    </row>
    <row r="335" spans="4:5" ht="12.75">
      <c r="D335" s="6"/>
      <c r="E335" s="6"/>
    </row>
    <row r="336" spans="4:5" ht="12.75">
      <c r="D336" s="6"/>
      <c r="E336" s="6"/>
    </row>
    <row r="337" spans="4:5" ht="12.75">
      <c r="D337" s="6"/>
      <c r="E337" s="6"/>
    </row>
    <row r="338" spans="4:5" ht="12.75">
      <c r="D338" s="6"/>
      <c r="E338" s="6"/>
    </row>
    <row r="339" spans="4:5" ht="12.75">
      <c r="D339" s="6"/>
      <c r="E339" s="6"/>
    </row>
    <row r="340" spans="4:5" ht="12.75">
      <c r="D340" s="6"/>
      <c r="E340" s="6"/>
    </row>
    <row r="341" spans="4:5" ht="12.75">
      <c r="D341" s="6"/>
      <c r="E341" s="6"/>
    </row>
    <row r="342" spans="4:5" ht="12.75">
      <c r="D342" s="6"/>
      <c r="E342" s="6"/>
    </row>
    <row r="343" spans="4:5" ht="12.75">
      <c r="D343" s="6"/>
      <c r="E343" s="6"/>
    </row>
    <row r="344" spans="4:5" ht="12.75">
      <c r="D344" s="6"/>
      <c r="E344" s="6"/>
    </row>
    <row r="345" spans="4:5" ht="12.75">
      <c r="D345" s="6"/>
      <c r="E345" s="6"/>
    </row>
    <row r="346" spans="4:5" ht="12.75">
      <c r="D346" s="6"/>
      <c r="E346" s="6"/>
    </row>
    <row r="347" spans="4:5" ht="12.75">
      <c r="D347" s="6"/>
      <c r="E347" s="6"/>
    </row>
    <row r="348" spans="4:5" ht="12.75">
      <c r="D348" s="6"/>
      <c r="E348" s="6"/>
    </row>
    <row r="349" spans="4:5" ht="12.75">
      <c r="D349" s="6"/>
      <c r="E349" s="6"/>
    </row>
    <row r="350" spans="4:5" ht="12.75">
      <c r="D350" s="6"/>
      <c r="E350" s="6"/>
    </row>
    <row r="351" spans="4:5" ht="12.75">
      <c r="D351" s="6"/>
      <c r="E351" s="6"/>
    </row>
    <row r="352" spans="4:5" ht="12.75">
      <c r="D352" s="6"/>
      <c r="E352" s="6"/>
    </row>
    <row r="353" spans="4:5" ht="12.75">
      <c r="D353" s="6"/>
      <c r="E353" s="6"/>
    </row>
    <row r="354" spans="4:5" ht="12.75">
      <c r="D354" s="6"/>
      <c r="E354" s="6"/>
    </row>
    <row r="355" spans="4:5" ht="12.75">
      <c r="D355" s="6"/>
      <c r="E355" s="6"/>
    </row>
    <row r="356" spans="4:5" ht="12.75">
      <c r="D356" s="6"/>
      <c r="E356" s="6"/>
    </row>
    <row r="357" spans="4:5" ht="12.75">
      <c r="D357" s="6"/>
      <c r="E357" s="6"/>
    </row>
    <row r="358" spans="4:5" ht="12.75">
      <c r="D358" s="6"/>
      <c r="E358" s="6"/>
    </row>
    <row r="359" spans="4:5" ht="12.75">
      <c r="D359" s="6"/>
      <c r="E359" s="6"/>
    </row>
    <row r="360" spans="4:5" ht="12.75">
      <c r="D360" s="6"/>
      <c r="E360" s="6"/>
    </row>
    <row r="361" spans="4:5" ht="12.75">
      <c r="D361" s="6"/>
      <c r="E361" s="6"/>
    </row>
    <row r="362" spans="4:5" ht="12.75">
      <c r="D362" s="6"/>
      <c r="E362" s="6"/>
    </row>
    <row r="363" spans="4:5" ht="12.75">
      <c r="D363" s="6"/>
      <c r="E363" s="6"/>
    </row>
    <row r="364" spans="4:5" ht="12.75">
      <c r="D364" s="6"/>
      <c r="E364" s="6"/>
    </row>
    <row r="365" spans="4:5" ht="12.75">
      <c r="D365" s="6"/>
      <c r="E365" s="6"/>
    </row>
    <row r="366" spans="4:5" ht="12.75">
      <c r="D366" s="6"/>
      <c r="E366" s="6"/>
    </row>
    <row r="367" spans="4:5" ht="12.75">
      <c r="D367" s="6"/>
      <c r="E367" s="6"/>
    </row>
    <row r="368" spans="4:5" ht="12.75">
      <c r="D368" s="6"/>
      <c r="E368" s="6"/>
    </row>
    <row r="369" spans="4:5" ht="12.75">
      <c r="D369" s="6"/>
      <c r="E369" s="6"/>
    </row>
    <row r="370" spans="4:5" ht="12.75">
      <c r="D370" s="6"/>
      <c r="E370" s="6"/>
    </row>
    <row r="371" spans="4:5" ht="12.75">
      <c r="D371" s="6"/>
      <c r="E371" s="6"/>
    </row>
    <row r="372" spans="4:5" ht="12.75">
      <c r="D372" s="6"/>
      <c r="E372" s="6"/>
    </row>
    <row r="373" spans="4:5" ht="12.75">
      <c r="D373" s="6"/>
      <c r="E373" s="6"/>
    </row>
    <row r="374" spans="4:5" ht="12.75">
      <c r="D374" s="6"/>
      <c r="E374" s="6"/>
    </row>
    <row r="375" spans="4:5" ht="12.75">
      <c r="D375" s="6"/>
      <c r="E375" s="6"/>
    </row>
    <row r="376" spans="4:5" ht="12.75">
      <c r="D376" s="6"/>
      <c r="E376" s="6"/>
    </row>
    <row r="377" spans="4:5" ht="12.75">
      <c r="D377" s="6"/>
      <c r="E377" s="6"/>
    </row>
    <row r="378" spans="4:5" ht="12.75">
      <c r="D378" s="6"/>
      <c r="E378" s="6"/>
    </row>
    <row r="379" spans="4:5" ht="12.75">
      <c r="D379" s="6"/>
      <c r="E379" s="6"/>
    </row>
    <row r="380" spans="4:5" ht="12.75">
      <c r="D380" s="6"/>
      <c r="E380" s="6"/>
    </row>
    <row r="381" spans="4:5" ht="12.75">
      <c r="D381" s="6"/>
      <c r="E381" s="6"/>
    </row>
    <row r="382" spans="4:5" ht="12.75">
      <c r="D382" s="6"/>
      <c r="E382" s="6"/>
    </row>
    <row r="383" spans="4:5" ht="12.75">
      <c r="D383" s="6"/>
      <c r="E383" s="6"/>
    </row>
    <row r="384" spans="4:5" ht="12.75">
      <c r="D384" s="6"/>
      <c r="E384" s="6"/>
    </row>
    <row r="385" spans="4:5" ht="12.75">
      <c r="D385" s="6"/>
      <c r="E385" s="6"/>
    </row>
    <row r="386" spans="4:5" ht="12.75">
      <c r="D386" s="6"/>
      <c r="E386" s="6"/>
    </row>
    <row r="387" spans="4:5" ht="12.75">
      <c r="D387" s="6"/>
      <c r="E387" s="6"/>
    </row>
    <row r="388" spans="4:5" ht="12.75">
      <c r="D388" s="6"/>
      <c r="E388" s="6"/>
    </row>
    <row r="389" spans="4:5" ht="12.75">
      <c r="D389" s="6"/>
      <c r="E389" s="6"/>
    </row>
    <row r="390" spans="4:5" ht="12.75">
      <c r="D390" s="6"/>
      <c r="E390" s="6"/>
    </row>
    <row r="391" spans="4:5" ht="12.75">
      <c r="D391" s="6"/>
      <c r="E391" s="6"/>
    </row>
    <row r="392" spans="4:5" ht="12.75">
      <c r="D392" s="6"/>
      <c r="E392" s="6"/>
    </row>
    <row r="393" spans="4:5" ht="12.75">
      <c r="D393" s="6"/>
      <c r="E393" s="6"/>
    </row>
    <row r="394" spans="4:5" ht="12.75">
      <c r="D394" s="6"/>
      <c r="E394" s="6"/>
    </row>
    <row r="395" spans="4:5" ht="12.75">
      <c r="D395" s="6"/>
      <c r="E395" s="6"/>
    </row>
    <row r="396" spans="4:5" ht="12.75">
      <c r="D396" s="6"/>
      <c r="E396" s="6"/>
    </row>
    <row r="397" spans="4:5" ht="12.75">
      <c r="D397" s="6"/>
      <c r="E397" s="6"/>
    </row>
    <row r="398" spans="4:5" ht="12.75">
      <c r="D398" s="6"/>
      <c r="E398" s="6"/>
    </row>
    <row r="399" spans="4:5" ht="12.75">
      <c r="D399" s="6"/>
      <c r="E399" s="6"/>
    </row>
    <row r="400" spans="4:5" ht="12.75">
      <c r="D400" s="6"/>
      <c r="E400" s="6"/>
    </row>
    <row r="401" spans="4:5" ht="12.75">
      <c r="D401" s="6"/>
      <c r="E401" s="6"/>
    </row>
    <row r="402" spans="4:5" ht="12.75">
      <c r="D402" s="6"/>
      <c r="E402" s="6"/>
    </row>
    <row r="403" spans="4:5" ht="12.75">
      <c r="D403" s="6"/>
      <c r="E403" s="6"/>
    </row>
    <row r="404" spans="4:5" ht="12.75">
      <c r="D404" s="6"/>
      <c r="E404" s="6"/>
    </row>
    <row r="405" spans="4:5" ht="12.75">
      <c r="D405" s="6"/>
      <c r="E405" s="6"/>
    </row>
    <row r="406" spans="4:5" ht="12.75">
      <c r="D406" s="6"/>
      <c r="E406" s="6"/>
    </row>
    <row r="407" spans="4:5" ht="12.75">
      <c r="D407" s="6"/>
      <c r="E407" s="6"/>
    </row>
    <row r="408" spans="4:5" ht="12.75">
      <c r="D408" s="6"/>
      <c r="E408" s="6"/>
    </row>
    <row r="409" spans="4:5" ht="12.75">
      <c r="D409" s="6"/>
      <c r="E409" s="6"/>
    </row>
    <row r="410" spans="4:5" ht="12.75">
      <c r="D410" s="6"/>
      <c r="E410" s="6"/>
    </row>
    <row r="411" spans="4:5" ht="12.75">
      <c r="D411" s="6"/>
      <c r="E411" s="6"/>
    </row>
    <row r="412" spans="4:5" ht="12.75">
      <c r="D412" s="6"/>
      <c r="E412" s="6"/>
    </row>
    <row r="413" spans="4:5" ht="12.75">
      <c r="D413" s="6"/>
      <c r="E413" s="6"/>
    </row>
    <row r="414" spans="4:5" ht="12.75">
      <c r="D414" s="6"/>
      <c r="E414" s="6"/>
    </row>
    <row r="415" spans="4:5" ht="12.75">
      <c r="D415" s="6"/>
      <c r="E415" s="6"/>
    </row>
    <row r="416" spans="4:5" ht="12.75">
      <c r="D416" s="6"/>
      <c r="E416" s="6"/>
    </row>
    <row r="417" spans="4:5" ht="12.75">
      <c r="D417" s="6"/>
      <c r="E417" s="6"/>
    </row>
    <row r="418" spans="4:5" ht="12.75">
      <c r="D418" s="6"/>
      <c r="E418" s="6"/>
    </row>
    <row r="419" spans="4:5" ht="12.75">
      <c r="D419" s="6"/>
      <c r="E419" s="6"/>
    </row>
    <row r="420" spans="4:5" ht="12.75">
      <c r="D420" s="6"/>
      <c r="E420" s="6"/>
    </row>
    <row r="421" spans="4:5" ht="12.75">
      <c r="D421" s="6"/>
      <c r="E421" s="6"/>
    </row>
    <row r="422" spans="4:5" ht="12.75">
      <c r="D422" s="6"/>
      <c r="E422" s="6"/>
    </row>
    <row r="423" spans="4:5" ht="12.75">
      <c r="D423" s="6"/>
      <c r="E423" s="6"/>
    </row>
    <row r="424" spans="4:5" ht="12.75">
      <c r="D424" s="6"/>
      <c r="E424" s="6"/>
    </row>
    <row r="425" spans="4:5" ht="12.75">
      <c r="D425" s="6"/>
      <c r="E425" s="6"/>
    </row>
    <row r="426" spans="4:5" ht="12.75">
      <c r="D426" s="6"/>
      <c r="E426" s="6"/>
    </row>
    <row r="427" spans="4:5" ht="12.75">
      <c r="D427" s="6"/>
      <c r="E427" s="6"/>
    </row>
    <row r="428" spans="4:5" ht="12.75">
      <c r="D428" s="6"/>
      <c r="E428" s="6"/>
    </row>
    <row r="429" spans="4:5" ht="12.75">
      <c r="D429" s="6"/>
      <c r="E429" s="6"/>
    </row>
    <row r="430" spans="4:5" ht="12.75">
      <c r="D430" s="6"/>
      <c r="E430" s="6"/>
    </row>
    <row r="431" spans="4:5" ht="12.75">
      <c r="D431" s="6"/>
      <c r="E431" s="6"/>
    </row>
    <row r="432" spans="4:5" ht="12.75">
      <c r="D432" s="6"/>
      <c r="E432" s="6"/>
    </row>
    <row r="433" spans="4:5" ht="12.75">
      <c r="D433" s="6"/>
      <c r="E433" s="6"/>
    </row>
    <row r="434" spans="4:5" ht="12.75">
      <c r="D434" s="6"/>
      <c r="E434" s="6"/>
    </row>
    <row r="435" spans="4:5" ht="12.75">
      <c r="D435" s="6"/>
      <c r="E435" s="6"/>
    </row>
    <row r="436" spans="4:5" ht="12.75">
      <c r="D436" s="6"/>
      <c r="E436" s="6"/>
    </row>
    <row r="437" spans="4:5" ht="12.75">
      <c r="D437" s="6"/>
      <c r="E437" s="6"/>
    </row>
    <row r="438" spans="4:5" ht="12.75">
      <c r="D438" s="6"/>
      <c r="E438" s="6"/>
    </row>
    <row r="439" spans="4:5" ht="12.75">
      <c r="D439" s="6"/>
      <c r="E439" s="6"/>
    </row>
    <row r="440" spans="4:5" ht="12.75">
      <c r="D440" s="6"/>
      <c r="E440" s="6"/>
    </row>
    <row r="441" spans="4:5" ht="12.75">
      <c r="D441" s="6"/>
      <c r="E441" s="6"/>
    </row>
    <row r="442" spans="4:5" ht="12.75">
      <c r="D442" s="6"/>
      <c r="E442" s="6"/>
    </row>
    <row r="443" spans="4:5" ht="12.75">
      <c r="D443" s="6"/>
      <c r="E443" s="6"/>
    </row>
    <row r="444" spans="4:5" ht="12.75">
      <c r="D444" s="6"/>
      <c r="E444" s="6"/>
    </row>
    <row r="445" spans="4:5" ht="12.75">
      <c r="D445" s="6"/>
      <c r="E445" s="6"/>
    </row>
    <row r="446" spans="4:5" ht="12.75">
      <c r="D446" s="6"/>
      <c r="E446" s="6"/>
    </row>
    <row r="447" spans="4:5" ht="12.75">
      <c r="D447" s="6"/>
      <c r="E447" s="6"/>
    </row>
    <row r="448" spans="4:5" ht="12.75">
      <c r="D448" s="6"/>
      <c r="E448" s="6"/>
    </row>
    <row r="449" spans="4:5" ht="12.75">
      <c r="D449" s="6"/>
      <c r="E449" s="6"/>
    </row>
    <row r="450" spans="4:5" ht="12.75">
      <c r="D450" s="6"/>
      <c r="E450" s="6"/>
    </row>
    <row r="451" spans="4:5" ht="12.75">
      <c r="D451" s="6"/>
      <c r="E451" s="6"/>
    </row>
    <row r="452" spans="4:5" ht="12.75">
      <c r="D452" s="6"/>
      <c r="E452" s="6"/>
    </row>
    <row r="453" spans="4:5" ht="12.75">
      <c r="D453" s="6"/>
      <c r="E453" s="6"/>
    </row>
    <row r="454" spans="4:5" ht="12.75">
      <c r="D454" s="6"/>
      <c r="E454" s="6"/>
    </row>
    <row r="455" spans="4:5" ht="12.75">
      <c r="D455" s="6"/>
      <c r="E455" s="6"/>
    </row>
    <row r="456" spans="4:5" ht="12.75">
      <c r="D456" s="6"/>
      <c r="E456" s="6"/>
    </row>
    <row r="457" spans="4:5" ht="12.75">
      <c r="D457" s="6"/>
      <c r="E457" s="6"/>
    </row>
    <row r="458" spans="4:5" ht="12.75">
      <c r="D458" s="6"/>
      <c r="E458" s="6"/>
    </row>
    <row r="459" spans="4:5" ht="12.75">
      <c r="D459" s="6"/>
      <c r="E459" s="6"/>
    </row>
    <row r="460" spans="4:5" ht="12.75">
      <c r="D460" s="6"/>
      <c r="E460" s="6"/>
    </row>
    <row r="461" spans="4:5" ht="12.75">
      <c r="D461" s="6"/>
      <c r="E461" s="6"/>
    </row>
    <row r="462" spans="4:5" ht="12.75">
      <c r="D462" s="6"/>
      <c r="E462" s="6"/>
    </row>
    <row r="463" spans="4:5" ht="12.75">
      <c r="D463" s="6"/>
      <c r="E463" s="6"/>
    </row>
    <row r="464" spans="4:5" ht="12.75">
      <c r="D464" s="6"/>
      <c r="E464" s="6"/>
    </row>
    <row r="465" spans="4:5" ht="12.75">
      <c r="D465" s="6"/>
      <c r="E465" s="6"/>
    </row>
    <row r="466" spans="4:5" ht="12.75">
      <c r="D466" s="6"/>
      <c r="E466" s="6"/>
    </row>
    <row r="467" spans="4:5" ht="12.75">
      <c r="D467" s="6"/>
      <c r="E467" s="6"/>
    </row>
    <row r="468" spans="4:5" ht="12.75">
      <c r="D468" s="6"/>
      <c r="E468" s="6"/>
    </row>
    <row r="469" spans="4:5" ht="12.75">
      <c r="D469" s="6"/>
      <c r="E469" s="6"/>
    </row>
    <row r="470" spans="4:5" ht="12.75">
      <c r="D470" s="6"/>
      <c r="E470" s="6"/>
    </row>
    <row r="471" spans="4:5" ht="12.75">
      <c r="D471" s="6"/>
      <c r="E471" s="6"/>
    </row>
    <row r="472" spans="4:5" ht="12.75">
      <c r="D472" s="6"/>
      <c r="E472" s="6"/>
    </row>
    <row r="473" spans="4:5" ht="12.75">
      <c r="D473" s="6"/>
      <c r="E473" s="6"/>
    </row>
    <row r="474" spans="4:5" ht="12.75">
      <c r="D474" s="6"/>
      <c r="E474" s="6"/>
    </row>
    <row r="475" spans="4:5" ht="12.75">
      <c r="D475" s="6"/>
      <c r="E475" s="6"/>
    </row>
    <row r="476" spans="4:5" ht="12.75">
      <c r="D476" s="6"/>
      <c r="E476" s="6"/>
    </row>
    <row r="477" spans="4:5" ht="12.75">
      <c r="D477" s="6"/>
      <c r="E477" s="6"/>
    </row>
    <row r="478" spans="4:5" ht="12.75">
      <c r="D478" s="6"/>
      <c r="E478" s="6"/>
    </row>
    <row r="479" spans="4:5" ht="12.75">
      <c r="D479" s="6"/>
      <c r="E479" s="6"/>
    </row>
    <row r="480" spans="4:5" ht="12.75">
      <c r="D480" s="6"/>
      <c r="E480" s="6"/>
    </row>
    <row r="481" spans="4:5" ht="12.75">
      <c r="D481" s="6"/>
      <c r="E481" s="6"/>
    </row>
    <row r="482" spans="4:5" ht="12.75">
      <c r="D482" s="6"/>
      <c r="E482" s="6"/>
    </row>
    <row r="483" spans="4:5" ht="12.75">
      <c r="D483" s="6"/>
      <c r="E483" s="6"/>
    </row>
    <row r="484" spans="4:5" ht="12.75">
      <c r="D484" s="6"/>
      <c r="E484" s="6"/>
    </row>
    <row r="485" spans="4:5" ht="12.75">
      <c r="D485" s="6"/>
      <c r="E485" s="6"/>
    </row>
    <row r="486" spans="4:5" ht="12.75">
      <c r="D486" s="6"/>
      <c r="E486" s="6"/>
    </row>
    <row r="487" spans="4:5" ht="12.75">
      <c r="D487" s="6"/>
      <c r="E487" s="6"/>
    </row>
    <row r="488" spans="4:5" ht="12.75">
      <c r="D488" s="6"/>
      <c r="E488" s="6"/>
    </row>
    <row r="489" spans="4:5" ht="12.75">
      <c r="D489" s="6"/>
      <c r="E489" s="6"/>
    </row>
    <row r="490" spans="4:5" ht="12.75">
      <c r="D490" s="6"/>
      <c r="E490" s="6"/>
    </row>
    <row r="491" spans="4:5" ht="12.75">
      <c r="D491" s="6"/>
      <c r="E491" s="6"/>
    </row>
    <row r="492" spans="4:5" ht="12.75">
      <c r="D492" s="6"/>
      <c r="E492" s="6"/>
    </row>
    <row r="493" spans="4:5" ht="12.75">
      <c r="D493" s="6"/>
      <c r="E493" s="6"/>
    </row>
    <row r="494" spans="4:5" ht="12.75">
      <c r="D494" s="6"/>
      <c r="E494" s="6"/>
    </row>
    <row r="495" spans="4:5" ht="12.75">
      <c r="D495" s="6"/>
      <c r="E495" s="6"/>
    </row>
    <row r="496" spans="4:5" ht="12.75">
      <c r="D496" s="6"/>
      <c r="E496" s="6"/>
    </row>
    <row r="497" spans="4:5" ht="12.75">
      <c r="D497" s="6"/>
      <c r="E497" s="6"/>
    </row>
    <row r="498" spans="4:5" ht="12.75">
      <c r="D498" s="6"/>
      <c r="E498" s="6"/>
    </row>
    <row r="499" spans="4:5" ht="12.75">
      <c r="D499" s="6"/>
      <c r="E499" s="6"/>
    </row>
    <row r="500" spans="4:5" ht="12.75">
      <c r="D500" s="6"/>
      <c r="E500" s="6"/>
    </row>
    <row r="501" spans="4:5" ht="12.75">
      <c r="D501" s="6"/>
      <c r="E501" s="6"/>
    </row>
    <row r="502" spans="4:5" ht="12.75">
      <c r="D502" s="6"/>
      <c r="E502" s="6"/>
    </row>
    <row r="503" spans="4:5" ht="12.75">
      <c r="D503" s="6"/>
      <c r="E503" s="6"/>
    </row>
    <row r="504" spans="4:5" ht="12.75">
      <c r="D504" s="6"/>
      <c r="E504" s="6"/>
    </row>
    <row r="505" spans="4:5" ht="12.75">
      <c r="D505" s="6"/>
      <c r="E505" s="6"/>
    </row>
    <row r="506" spans="4:5" ht="12.75">
      <c r="D506" s="6"/>
      <c r="E506" s="6"/>
    </row>
    <row r="507" spans="4:5" ht="12.75">
      <c r="D507" s="6"/>
      <c r="E507" s="6"/>
    </row>
    <row r="508" spans="4:5" ht="12.75">
      <c r="D508" s="6"/>
      <c r="E508" s="6"/>
    </row>
    <row r="509" spans="4:5" ht="12.75">
      <c r="D509" s="6"/>
      <c r="E509" s="6"/>
    </row>
    <row r="510" spans="4:5" ht="12.75">
      <c r="D510" s="6"/>
      <c r="E510" s="6"/>
    </row>
    <row r="511" spans="4:5" ht="12.75">
      <c r="D511" s="6"/>
      <c r="E511" s="6"/>
    </row>
    <row r="512" spans="4:5" ht="12.75">
      <c r="D512" s="6"/>
      <c r="E512" s="6"/>
    </row>
    <row r="513" spans="4:5" ht="12.75">
      <c r="D513" s="6"/>
      <c r="E513" s="6"/>
    </row>
    <row r="514" spans="4:5" ht="12.75">
      <c r="D514" s="6"/>
      <c r="E514" s="6"/>
    </row>
    <row r="515" spans="4:5" ht="12.75">
      <c r="D515" s="6"/>
      <c r="E515" s="6"/>
    </row>
    <row r="516" spans="4:5" ht="12.75">
      <c r="D516" s="6"/>
      <c r="E516" s="6"/>
    </row>
    <row r="517" spans="4:5" ht="12.75">
      <c r="D517" s="6"/>
      <c r="E517" s="6"/>
    </row>
    <row r="518" spans="4:5" ht="12.75">
      <c r="D518" s="6"/>
      <c r="E518" s="6"/>
    </row>
    <row r="519" spans="4:5" ht="12.75">
      <c r="D519" s="6"/>
      <c r="E519" s="6"/>
    </row>
    <row r="520" spans="4:5" ht="12.75">
      <c r="D520" s="6"/>
      <c r="E520" s="6"/>
    </row>
    <row r="521" spans="4:5" ht="12.75">
      <c r="D521" s="6"/>
      <c r="E521" s="6"/>
    </row>
    <row r="522" spans="4:5" ht="12.75">
      <c r="D522" s="6"/>
      <c r="E522" s="6"/>
    </row>
    <row r="523" spans="4:5" ht="12.75">
      <c r="D523" s="6"/>
      <c r="E523" s="6"/>
    </row>
    <row r="524" spans="4:5" ht="12.75">
      <c r="D524" s="6"/>
      <c r="E524" s="6"/>
    </row>
    <row r="525" spans="4:5" ht="12.75">
      <c r="D525" s="6"/>
      <c r="E525" s="6"/>
    </row>
    <row r="526" spans="4:5" ht="12.75">
      <c r="D526" s="6"/>
      <c r="E526" s="6"/>
    </row>
    <row r="527" spans="4:5" ht="12.75">
      <c r="D527" s="6"/>
      <c r="E527" s="6"/>
    </row>
    <row r="528" spans="4:5" ht="12.75">
      <c r="D528" s="6"/>
      <c r="E528" s="6"/>
    </row>
    <row r="529" spans="4:5" ht="12.75">
      <c r="D529" s="6"/>
      <c r="E529" s="6"/>
    </row>
    <row r="530" spans="4:5" ht="12.75">
      <c r="D530" s="6"/>
      <c r="E530" s="6"/>
    </row>
    <row r="531" spans="4:5" ht="12.75">
      <c r="D531" s="6"/>
      <c r="E531" s="6"/>
    </row>
    <row r="532" spans="4:5" ht="12.75">
      <c r="D532" s="6"/>
      <c r="E532" s="6"/>
    </row>
    <row r="533" spans="4:5" ht="12.75">
      <c r="D533" s="6"/>
      <c r="E533" s="6"/>
    </row>
    <row r="534" spans="4:5" ht="12.75">
      <c r="D534" s="6"/>
      <c r="E534" s="6"/>
    </row>
    <row r="535" spans="4:5" ht="12.75">
      <c r="D535" s="6"/>
      <c r="E535" s="6"/>
    </row>
    <row r="536" spans="4:5" ht="12.75">
      <c r="D536" s="6"/>
      <c r="E536" s="6"/>
    </row>
    <row r="537" spans="4:5" ht="12.75">
      <c r="D537" s="6"/>
      <c r="E537" s="6"/>
    </row>
    <row r="538" spans="4:5" ht="12.75">
      <c r="D538" s="6"/>
      <c r="E538" s="6"/>
    </row>
    <row r="539" spans="4:5" ht="12.75">
      <c r="D539" s="6"/>
      <c r="E539" s="6"/>
    </row>
    <row r="540" spans="4:5" ht="12.75">
      <c r="D540" s="6"/>
      <c r="E540" s="6"/>
    </row>
    <row r="541" spans="4:5" ht="12.75">
      <c r="D541" s="6"/>
      <c r="E541" s="6"/>
    </row>
    <row r="542" spans="4:5" ht="12.75">
      <c r="D542" s="6"/>
      <c r="E542" s="6"/>
    </row>
    <row r="543" spans="4:5" ht="12.75">
      <c r="D543" s="6"/>
      <c r="E543" s="6"/>
    </row>
    <row r="544" spans="4:5" ht="12.75">
      <c r="D544" s="6"/>
      <c r="E544" s="6"/>
    </row>
    <row r="545" spans="4:5" ht="12.75">
      <c r="D545" s="6"/>
      <c r="E545" s="6"/>
    </row>
    <row r="546" spans="4:5" ht="12.75">
      <c r="D546" s="6"/>
      <c r="E546" s="6"/>
    </row>
    <row r="547" spans="4:5" ht="12.75">
      <c r="D547" s="6"/>
      <c r="E547" s="6"/>
    </row>
    <row r="548" spans="4:5" ht="12.75">
      <c r="D548" s="6"/>
      <c r="E548" s="6"/>
    </row>
    <row r="549" spans="4:5" ht="12.75">
      <c r="D549" s="6"/>
      <c r="E549" s="6"/>
    </row>
    <row r="550" spans="4:5" ht="12.75">
      <c r="D550" s="6"/>
      <c r="E550" s="6"/>
    </row>
    <row r="551" spans="4:5" ht="12.75">
      <c r="D551" s="6"/>
      <c r="E551" s="6"/>
    </row>
    <row r="552" spans="4:5" ht="12.75">
      <c r="D552" s="6"/>
      <c r="E552" s="6"/>
    </row>
    <row r="553" spans="4:5" ht="12.75">
      <c r="D553" s="6"/>
      <c r="E553" s="6"/>
    </row>
    <row r="554" spans="4:5" ht="12.75">
      <c r="D554" s="6"/>
      <c r="E554" s="6"/>
    </row>
    <row r="555" spans="4:5" ht="12.75">
      <c r="D555" s="6"/>
      <c r="E555" s="6"/>
    </row>
    <row r="556" spans="4:5" ht="12.75">
      <c r="D556" s="6"/>
      <c r="E556" s="6"/>
    </row>
    <row r="557" spans="4:5" ht="12.75">
      <c r="D557" s="6"/>
      <c r="E557" s="6"/>
    </row>
    <row r="558" spans="4:5" ht="12.75">
      <c r="D558" s="6"/>
      <c r="E558" s="6"/>
    </row>
    <row r="559" spans="4:5" ht="12.75">
      <c r="D559" s="6"/>
      <c r="E559" s="6"/>
    </row>
    <row r="560" spans="4:5" ht="12.75">
      <c r="D560" s="6"/>
      <c r="E560" s="6"/>
    </row>
    <row r="561" spans="4:5" ht="12.75">
      <c r="D561" s="6"/>
      <c r="E561" s="6"/>
    </row>
    <row r="562" spans="4:5" ht="12.75">
      <c r="D562" s="6"/>
      <c r="E562" s="6"/>
    </row>
    <row r="563" spans="4:5" ht="12.75">
      <c r="D563" s="6"/>
      <c r="E563" s="6"/>
    </row>
    <row r="564" spans="4:5" ht="12.75">
      <c r="D564" s="6"/>
      <c r="E564" s="6"/>
    </row>
    <row r="565" spans="4:5" ht="12.75">
      <c r="D565" s="6"/>
      <c r="E565" s="6"/>
    </row>
    <row r="566" spans="4:5" ht="12.75">
      <c r="D566" s="6"/>
      <c r="E566" s="6"/>
    </row>
    <row r="567" spans="4:5" ht="12.75">
      <c r="D567" s="6"/>
      <c r="E567" s="6"/>
    </row>
    <row r="568" spans="4:5" ht="12.75">
      <c r="D568" s="6"/>
      <c r="E568" s="6"/>
    </row>
    <row r="569" spans="4:5" ht="12.75">
      <c r="D569" s="6"/>
      <c r="E569" s="6"/>
    </row>
    <row r="570" spans="4:5" ht="12.75">
      <c r="D570" s="6"/>
      <c r="E570" s="6"/>
    </row>
    <row r="571" spans="4:5" ht="12.75">
      <c r="D571" s="6"/>
      <c r="E571" s="6"/>
    </row>
    <row r="572" spans="4:5" ht="12.75">
      <c r="D572" s="6"/>
      <c r="E572" s="6"/>
    </row>
    <row r="573" spans="4:5" ht="12.75">
      <c r="D573" s="6"/>
      <c r="E573" s="6"/>
    </row>
    <row r="574" spans="4:5" ht="12.75">
      <c r="D574" s="6"/>
      <c r="E574" s="6"/>
    </row>
    <row r="575" spans="4:5" ht="12.75">
      <c r="D575" s="6"/>
      <c r="E575" s="6"/>
    </row>
    <row r="576" spans="4:5" ht="12.75">
      <c r="D576" s="6"/>
      <c r="E576" s="6"/>
    </row>
    <row r="577" spans="4:5" ht="12.75">
      <c r="D577" s="6"/>
      <c r="E577" s="6"/>
    </row>
    <row r="578" spans="4:5" ht="12.75">
      <c r="D578" s="6"/>
      <c r="E578" s="6"/>
    </row>
    <row r="579" spans="4:5" ht="12.75">
      <c r="D579" s="6"/>
      <c r="E579" s="6"/>
    </row>
    <row r="580" spans="4:5" ht="12.75">
      <c r="D580" s="6"/>
      <c r="E580" s="6"/>
    </row>
    <row r="581" spans="4:5" ht="12.75">
      <c r="D581" s="6"/>
      <c r="E581" s="6"/>
    </row>
    <row r="582" spans="4:5" ht="12.75">
      <c r="D582" s="6"/>
      <c r="E582" s="6"/>
    </row>
    <row r="583" spans="4:5" ht="12.75">
      <c r="D583" s="6"/>
      <c r="E583" s="6"/>
    </row>
    <row r="584" spans="4:5" ht="12.75">
      <c r="D584" s="6"/>
      <c r="E584" s="6"/>
    </row>
    <row r="585" spans="4:5" ht="12.75">
      <c r="D585" s="6"/>
      <c r="E585" s="6"/>
    </row>
    <row r="586" spans="4:5" ht="12.75">
      <c r="D586" s="6"/>
      <c r="E586" s="6"/>
    </row>
    <row r="587" spans="4:5" ht="12.75">
      <c r="D587" s="6"/>
      <c r="E587" s="6"/>
    </row>
    <row r="588" spans="4:5" ht="12.75">
      <c r="D588" s="6"/>
      <c r="E588" s="6"/>
    </row>
    <row r="589" spans="4:5" ht="12.75">
      <c r="D589" s="6"/>
      <c r="E589" s="6"/>
    </row>
    <row r="590" spans="4:5" ht="12.75">
      <c r="D590" s="6"/>
      <c r="E590" s="6"/>
    </row>
    <row r="591" spans="4:5" ht="12.75">
      <c r="D591" s="6"/>
      <c r="E591" s="6"/>
    </row>
    <row r="592" spans="4:5" ht="12.75">
      <c r="D592" s="6"/>
      <c r="E592" s="6"/>
    </row>
    <row r="593" spans="4:5" ht="12.75">
      <c r="D593" s="6"/>
      <c r="E593" s="6"/>
    </row>
    <row r="594" spans="4:5" ht="12.75">
      <c r="D594" s="6"/>
      <c r="E594" s="6"/>
    </row>
    <row r="595" spans="4:5" ht="12.75">
      <c r="D595" s="6"/>
      <c r="E595" s="6"/>
    </row>
    <row r="596" spans="4:5" ht="12.75">
      <c r="D596" s="6"/>
      <c r="E596" s="6"/>
    </row>
    <row r="597" spans="4:5" ht="12.75">
      <c r="D597" s="6"/>
      <c r="E597" s="6"/>
    </row>
    <row r="598" spans="4:5" ht="12.75">
      <c r="D598" s="6"/>
      <c r="E598" s="6"/>
    </row>
    <row r="599" spans="4:5" ht="12.75">
      <c r="D599" s="6"/>
      <c r="E599" s="6"/>
    </row>
    <row r="600" spans="4:5" ht="12.75">
      <c r="D600" s="6"/>
      <c r="E600" s="6"/>
    </row>
    <row r="601" spans="4:5" ht="12.75">
      <c r="D601" s="6"/>
      <c r="E601" s="6"/>
    </row>
    <row r="602" spans="4:5" ht="12.75">
      <c r="D602" s="6"/>
      <c r="E602" s="6"/>
    </row>
    <row r="603" spans="4:5" ht="12.75">
      <c r="D603" s="6"/>
      <c r="E603" s="6"/>
    </row>
    <row r="604" spans="4:5" ht="12.75">
      <c r="D604" s="6"/>
      <c r="E604" s="6"/>
    </row>
    <row r="605" spans="4:5" ht="12.75">
      <c r="D605" s="6"/>
      <c r="E605" s="6"/>
    </row>
    <row r="606" spans="4:5" ht="12.75">
      <c r="D606" s="6"/>
      <c r="E606" s="6"/>
    </row>
    <row r="607" spans="4:5" ht="12.75">
      <c r="D607" s="6"/>
      <c r="E607" s="6"/>
    </row>
    <row r="608" spans="4:5" ht="12.75">
      <c r="D608" s="6"/>
      <c r="E608" s="6"/>
    </row>
    <row r="609" spans="4:5" ht="12.75">
      <c r="D609" s="6"/>
      <c r="E609" s="6"/>
    </row>
    <row r="610" spans="4:5" ht="12.75">
      <c r="D610" s="6"/>
      <c r="E610" s="6"/>
    </row>
    <row r="611" spans="4:5" ht="12.75">
      <c r="D611" s="6"/>
      <c r="E611" s="6"/>
    </row>
    <row r="612" spans="4:5" ht="12.75">
      <c r="D612" s="6"/>
      <c r="E612" s="6"/>
    </row>
    <row r="613" spans="4:5" ht="12.75">
      <c r="D613" s="6"/>
      <c r="E613" s="6"/>
    </row>
    <row r="614" spans="4:5" ht="12.75">
      <c r="D614" s="6"/>
      <c r="E614" s="6"/>
    </row>
    <row r="615" spans="4:5" ht="12.75">
      <c r="D615" s="6"/>
      <c r="E615" s="6"/>
    </row>
    <row r="616" spans="4:5" ht="12.75">
      <c r="D616" s="6"/>
      <c r="E616" s="6"/>
    </row>
    <row r="617" spans="4:5" ht="12.75">
      <c r="D617" s="6"/>
      <c r="E617" s="6"/>
    </row>
    <row r="618" spans="4:5" ht="12.75">
      <c r="D618" s="6"/>
      <c r="E618" s="6"/>
    </row>
    <row r="619" spans="4:5" ht="12.75">
      <c r="D619" s="6"/>
      <c r="E619" s="6"/>
    </row>
    <row r="620" spans="4:5" ht="12.75">
      <c r="D620" s="6"/>
      <c r="E620" s="6"/>
    </row>
    <row r="621" spans="4:5" ht="12.75">
      <c r="D621" s="6"/>
      <c r="E621" s="6"/>
    </row>
    <row r="622" spans="4:5" ht="12.75">
      <c r="D622" s="6"/>
      <c r="E622" s="6"/>
    </row>
    <row r="623" spans="4:5" ht="12.75">
      <c r="D623" s="6"/>
      <c r="E623" s="6"/>
    </row>
    <row r="624" spans="4:5" ht="12.75">
      <c r="D624" s="6"/>
      <c r="E624" s="6"/>
    </row>
    <row r="625" spans="4:5" ht="12.75">
      <c r="D625" s="6"/>
      <c r="E625" s="6"/>
    </row>
    <row r="626" spans="4:5" ht="12.75">
      <c r="D626" s="6"/>
      <c r="E626" s="6"/>
    </row>
    <row r="627" spans="4:5" ht="12.75">
      <c r="D627" s="6"/>
      <c r="E627" s="6"/>
    </row>
    <row r="628" spans="4:5" ht="12.75">
      <c r="D628" s="6"/>
      <c r="E628" s="6"/>
    </row>
    <row r="629" spans="4:5" ht="12.75">
      <c r="D629" s="6"/>
      <c r="E629" s="6"/>
    </row>
    <row r="630" spans="4:5" ht="12.75">
      <c r="D630" s="6"/>
      <c r="E630" s="6"/>
    </row>
    <row r="631" spans="4:5" ht="12.75">
      <c r="D631" s="6"/>
      <c r="E631" s="6"/>
    </row>
    <row r="632" spans="4:5" ht="12.75">
      <c r="D632" s="6"/>
      <c r="E632" s="6"/>
    </row>
    <row r="633" spans="4:5" ht="12.75">
      <c r="D633" s="6"/>
      <c r="E633" s="6"/>
    </row>
    <row r="634" spans="4:5" ht="12.75">
      <c r="D634" s="6"/>
      <c r="E634" s="6"/>
    </row>
    <row r="635" spans="4:5" ht="12.75">
      <c r="D635" s="6"/>
      <c r="E635" s="6"/>
    </row>
    <row r="636" spans="4:5" ht="12.75">
      <c r="D636" s="6"/>
      <c r="E636" s="6"/>
    </row>
    <row r="637" spans="4:5" ht="12.75">
      <c r="D637" s="6"/>
      <c r="E637" s="6"/>
    </row>
    <row r="638" spans="4:5" ht="12.75">
      <c r="D638" s="6"/>
      <c r="E638" s="6"/>
    </row>
    <row r="639" spans="4:5" ht="12.75">
      <c r="D639" s="6"/>
      <c r="E639" s="6"/>
    </row>
    <row r="640" spans="4:5" ht="12.75">
      <c r="D640" s="6"/>
      <c r="E640" s="6"/>
    </row>
    <row r="641" spans="4:5" ht="12.75">
      <c r="D641" s="6"/>
      <c r="E641" s="6"/>
    </row>
    <row r="642" spans="4:5" ht="12.75">
      <c r="D642" s="6"/>
      <c r="E642" s="6"/>
    </row>
    <row r="643" spans="4:5" ht="12.75">
      <c r="D643" s="6"/>
      <c r="E643" s="6"/>
    </row>
    <row r="644" spans="4:5" ht="12.75">
      <c r="D644" s="6"/>
      <c r="E644" s="6"/>
    </row>
    <row r="645" spans="4:5" ht="12.75">
      <c r="D645" s="6"/>
      <c r="E645" s="6"/>
    </row>
    <row r="646" spans="4:5" ht="12.75">
      <c r="D646" s="6"/>
      <c r="E646" s="6"/>
    </row>
    <row r="647" spans="4:5" ht="12.75">
      <c r="D647" s="6"/>
      <c r="E647" s="6"/>
    </row>
    <row r="648" spans="4:5" ht="12.75">
      <c r="D648" s="6"/>
      <c r="E648" s="6"/>
    </row>
    <row r="649" spans="4:5" ht="12.75">
      <c r="D649" s="6"/>
      <c r="E649" s="6"/>
    </row>
    <row r="650" spans="4:5" ht="12.75">
      <c r="D650" s="6"/>
      <c r="E650" s="6"/>
    </row>
    <row r="651" spans="4:5" ht="12.75">
      <c r="D651" s="6"/>
      <c r="E651" s="6"/>
    </row>
    <row r="652" spans="4:5" ht="12.75">
      <c r="D652" s="6"/>
      <c r="E652" s="6"/>
    </row>
    <row r="653" spans="4:5" ht="12.75">
      <c r="D653" s="6"/>
      <c r="E653" s="6"/>
    </row>
    <row r="654" spans="4:5" ht="12.75">
      <c r="D654" s="6"/>
      <c r="E654" s="6"/>
    </row>
    <row r="655" spans="4:5" ht="12.75">
      <c r="D655" s="6"/>
      <c r="E655" s="6"/>
    </row>
    <row r="656" spans="4:5" ht="12.75">
      <c r="D656" s="6"/>
      <c r="E656" s="6"/>
    </row>
    <row r="657" spans="4:5" ht="12.75">
      <c r="D657" s="6"/>
      <c r="E657" s="6"/>
    </row>
    <row r="658" spans="4:5" ht="12.75">
      <c r="D658" s="6"/>
      <c r="E658" s="6"/>
    </row>
    <row r="659" spans="4:5" ht="12.75">
      <c r="D659" s="6"/>
      <c r="E659" s="6"/>
    </row>
    <row r="660" spans="4:5" ht="12.75">
      <c r="D660" s="6"/>
      <c r="E660" s="6"/>
    </row>
    <row r="661" spans="4:5" ht="12.75">
      <c r="D661" s="6"/>
      <c r="E661" s="6"/>
    </row>
    <row r="662" spans="4:5" ht="12.75">
      <c r="D662" s="6"/>
      <c r="E662" s="6"/>
    </row>
    <row r="663" spans="4:5" ht="12.75">
      <c r="D663" s="6"/>
      <c r="E663" s="6"/>
    </row>
    <row r="664" spans="4:5" ht="12.75">
      <c r="D664" s="6"/>
      <c r="E664" s="6"/>
    </row>
    <row r="665" spans="4:5" ht="12.75">
      <c r="D665" s="6"/>
      <c r="E665" s="6"/>
    </row>
    <row r="666" spans="4:5" ht="12.75">
      <c r="D666" s="6"/>
      <c r="E666" s="6"/>
    </row>
    <row r="667" spans="4:5" ht="12.75">
      <c r="D667" s="6"/>
      <c r="E667" s="6"/>
    </row>
    <row r="668" spans="4:5" ht="12.75">
      <c r="D668" s="6"/>
      <c r="E668" s="6"/>
    </row>
    <row r="669" spans="4:5" ht="12.75">
      <c r="D669" s="6"/>
      <c r="E669" s="6"/>
    </row>
    <row r="670" spans="4:5" ht="12.75">
      <c r="D670" s="6"/>
      <c r="E670" s="6"/>
    </row>
    <row r="671" spans="4:5" ht="12.75">
      <c r="D671" s="6"/>
      <c r="E671" s="6"/>
    </row>
    <row r="672" spans="4:5" ht="12.75">
      <c r="D672" s="6"/>
      <c r="E672" s="6"/>
    </row>
    <row r="673" spans="4:5" ht="12.75">
      <c r="D673" s="6"/>
      <c r="E673" s="6"/>
    </row>
    <row r="674" spans="4:5" ht="12.75">
      <c r="D674" s="6"/>
      <c r="E674" s="6"/>
    </row>
    <row r="675" spans="4:5" ht="12.75">
      <c r="D675" s="6"/>
      <c r="E675" s="6"/>
    </row>
    <row r="676" spans="4:5" ht="12.75">
      <c r="D676" s="6"/>
      <c r="E676" s="6"/>
    </row>
    <row r="677" spans="4:5" ht="12.75">
      <c r="D677" s="6"/>
      <c r="E677" s="6"/>
    </row>
    <row r="678" spans="4:5" ht="12.75">
      <c r="D678" s="6"/>
      <c r="E678" s="6"/>
    </row>
    <row r="679" spans="4:5" ht="12.75">
      <c r="D679" s="6"/>
      <c r="E679" s="6"/>
    </row>
    <row r="680" spans="4:5" ht="12.75">
      <c r="D680" s="6"/>
      <c r="E680" s="6"/>
    </row>
    <row r="681" spans="4:5" ht="12.75">
      <c r="D681" s="6"/>
      <c r="E681" s="6"/>
    </row>
    <row r="682" spans="4:5" ht="12.75">
      <c r="D682" s="6"/>
      <c r="E682" s="6"/>
    </row>
    <row r="683" spans="4:5" ht="12.75">
      <c r="D683" s="6"/>
      <c r="E683" s="6"/>
    </row>
    <row r="684" spans="4:5" ht="12.75">
      <c r="D684" s="6"/>
      <c r="E684" s="6"/>
    </row>
    <row r="685" spans="4:5" ht="12.75">
      <c r="D685" s="6"/>
      <c r="E685" s="6"/>
    </row>
    <row r="686" spans="4:5" ht="12.75">
      <c r="D686" s="6"/>
      <c r="E686" s="6"/>
    </row>
    <row r="687" spans="4:5" ht="12.75">
      <c r="D687" s="6"/>
      <c r="E687" s="6"/>
    </row>
    <row r="688" spans="4:5" ht="12.75">
      <c r="D688" s="6"/>
      <c r="E688" s="6"/>
    </row>
    <row r="689" spans="4:5" ht="12.75">
      <c r="D689" s="6"/>
      <c r="E689" s="6"/>
    </row>
    <row r="690" spans="4:5" ht="12.75">
      <c r="D690" s="6"/>
      <c r="E690" s="6"/>
    </row>
    <row r="691" spans="4:5" ht="12.75">
      <c r="D691" s="6"/>
      <c r="E691" s="6"/>
    </row>
    <row r="692" spans="4:5" ht="12.75">
      <c r="D692" s="6"/>
      <c r="E692" s="6"/>
    </row>
    <row r="693" spans="4:5" ht="12.75">
      <c r="D693" s="6"/>
      <c r="E693" s="6"/>
    </row>
    <row r="694" spans="4:5" ht="12.75">
      <c r="D694" s="6"/>
      <c r="E694" s="6"/>
    </row>
    <row r="695" spans="4:5" ht="12.75">
      <c r="D695" s="6"/>
      <c r="E695" s="6"/>
    </row>
    <row r="696" spans="4:5" ht="12.75">
      <c r="D696" s="6"/>
      <c r="E696" s="6"/>
    </row>
    <row r="697" spans="4:5" ht="12.75">
      <c r="D697" s="6"/>
      <c r="E697" s="6"/>
    </row>
    <row r="698" spans="4:5" ht="12.75">
      <c r="D698" s="6"/>
      <c r="E698" s="6"/>
    </row>
    <row r="699" spans="4:5" ht="12.75">
      <c r="D699" s="6"/>
      <c r="E699" s="6"/>
    </row>
    <row r="700" spans="4:5" ht="12.75">
      <c r="D700" s="6"/>
      <c r="E700" s="6"/>
    </row>
    <row r="701" spans="4:5" ht="12.75">
      <c r="D701" s="6"/>
      <c r="E701" s="6"/>
    </row>
    <row r="702" spans="4:5" ht="12.75">
      <c r="D702" s="6"/>
      <c r="E702" s="6"/>
    </row>
    <row r="703" spans="4:5" ht="12.75">
      <c r="D703" s="6"/>
      <c r="E703" s="6"/>
    </row>
    <row r="704" spans="4:5" ht="12.75">
      <c r="D704" s="6"/>
      <c r="E704" s="6"/>
    </row>
    <row r="705" spans="4:5" ht="12.75">
      <c r="D705" s="6"/>
      <c r="E705" s="6"/>
    </row>
    <row r="706" spans="4:5" ht="12.75">
      <c r="D706" s="6"/>
      <c r="E706" s="6"/>
    </row>
    <row r="707" spans="4:5" ht="12.75">
      <c r="D707" s="6"/>
      <c r="E707" s="6"/>
    </row>
    <row r="708" spans="4:5" ht="12.75">
      <c r="D708" s="6"/>
      <c r="E708" s="6"/>
    </row>
    <row r="709" spans="4:5" ht="12.75">
      <c r="D709" s="6"/>
      <c r="E709" s="6"/>
    </row>
    <row r="710" spans="4:5" ht="12.75">
      <c r="D710" s="6"/>
      <c r="E710" s="6"/>
    </row>
    <row r="711" spans="4:5" ht="12.75">
      <c r="D711" s="6"/>
      <c r="E711" s="6"/>
    </row>
    <row r="712" spans="4:5" ht="12.75">
      <c r="D712" s="6"/>
      <c r="E712" s="6"/>
    </row>
    <row r="713" spans="4:5" ht="12.75">
      <c r="D713" s="6"/>
      <c r="E713" s="6"/>
    </row>
    <row r="714" spans="4:5" ht="12.75">
      <c r="D714" s="6"/>
      <c r="E714" s="6"/>
    </row>
    <row r="715" spans="4:5" ht="12.75">
      <c r="D715" s="6"/>
      <c r="E715" s="6"/>
    </row>
    <row r="716" spans="4:5" ht="12.75">
      <c r="D716" s="6"/>
      <c r="E716" s="6"/>
    </row>
    <row r="717" spans="4:5" ht="12.75">
      <c r="D717" s="6"/>
      <c r="E717" s="6"/>
    </row>
    <row r="718" spans="4:5" ht="12.75">
      <c r="D718" s="6"/>
      <c r="E718" s="6"/>
    </row>
    <row r="719" spans="4:5" ht="12.75">
      <c r="D719" s="6"/>
      <c r="E719" s="6"/>
    </row>
    <row r="720" spans="4:5" ht="12.75">
      <c r="D720" s="6"/>
      <c r="E720" s="6"/>
    </row>
    <row r="721" spans="4:5" ht="12.75">
      <c r="D721" s="6"/>
      <c r="E721" s="6"/>
    </row>
    <row r="722" spans="4:5" ht="12.75">
      <c r="D722" s="6"/>
      <c r="E722" s="6"/>
    </row>
    <row r="723" spans="4:5" ht="12.75">
      <c r="D723" s="6"/>
      <c r="E723" s="6"/>
    </row>
    <row r="724" spans="4:5" ht="12.75">
      <c r="D724" s="6"/>
      <c r="E724" s="6"/>
    </row>
    <row r="725" spans="4:5" ht="12.75">
      <c r="D725" s="6"/>
      <c r="E725" s="6"/>
    </row>
    <row r="726" spans="4:5" ht="12.75">
      <c r="D726" s="6"/>
      <c r="E726" s="6"/>
    </row>
    <row r="727" spans="4:5" ht="12.75">
      <c r="D727" s="6"/>
      <c r="E727" s="6"/>
    </row>
    <row r="728" spans="4:5" ht="12.75">
      <c r="D728" s="6"/>
      <c r="E728" s="6"/>
    </row>
    <row r="729" spans="4:5" ht="12.75">
      <c r="D729" s="6"/>
      <c r="E729" s="6"/>
    </row>
    <row r="730" spans="4:5" ht="12.75">
      <c r="D730" s="6"/>
      <c r="E730" s="6"/>
    </row>
    <row r="731" spans="4:5" ht="12.75">
      <c r="D731" s="6"/>
      <c r="E731" s="6"/>
    </row>
    <row r="732" spans="4:5" ht="12.75">
      <c r="D732" s="6"/>
      <c r="E732" s="6"/>
    </row>
    <row r="733" spans="4:5" ht="12.75">
      <c r="D733" s="6"/>
      <c r="E733" s="6"/>
    </row>
    <row r="734" spans="4:5" ht="12.75">
      <c r="D734" s="6"/>
      <c r="E734" s="6"/>
    </row>
    <row r="735" spans="4:5" ht="12.75">
      <c r="D735" s="6"/>
      <c r="E735" s="6"/>
    </row>
    <row r="736" spans="4:5" ht="12.75">
      <c r="D736" s="6"/>
      <c r="E736" s="6"/>
    </row>
    <row r="737" spans="4:5" ht="12.75">
      <c r="D737" s="6"/>
      <c r="E737" s="6"/>
    </row>
    <row r="738" spans="4:5" ht="12.75">
      <c r="D738" s="6"/>
      <c r="E738" s="6"/>
    </row>
    <row r="739" spans="4:5" ht="12.75">
      <c r="D739" s="6"/>
      <c r="E739" s="6"/>
    </row>
    <row r="740" spans="4:5" ht="12.75">
      <c r="D740" s="6"/>
      <c r="E740" s="6"/>
    </row>
    <row r="741" spans="4:5" ht="12.75">
      <c r="D741" s="6"/>
      <c r="E741" s="6"/>
    </row>
    <row r="742" spans="4:5" ht="12.75">
      <c r="D742" s="6"/>
      <c r="E742" s="6"/>
    </row>
    <row r="743" spans="4:5" ht="12.75">
      <c r="D743" s="6"/>
      <c r="E743" s="6"/>
    </row>
    <row r="744" spans="4:5" ht="12.75">
      <c r="D744" s="6"/>
      <c r="E744" s="6"/>
    </row>
    <row r="745" spans="4:5" ht="12.75">
      <c r="D745" s="6"/>
      <c r="E745" s="6"/>
    </row>
    <row r="746" spans="4:5" ht="12.75">
      <c r="D746" s="6"/>
      <c r="E746" s="6"/>
    </row>
    <row r="747" spans="4:5" ht="12.75">
      <c r="D747" s="6"/>
      <c r="E747" s="6"/>
    </row>
    <row r="748" spans="4:5" ht="12.75">
      <c r="D748" s="6"/>
      <c r="E748" s="6"/>
    </row>
    <row r="749" spans="4:5" ht="12.75">
      <c r="D749" s="6"/>
      <c r="E749" s="6"/>
    </row>
    <row r="750" spans="4:5" ht="12.75">
      <c r="D750" s="6"/>
      <c r="E750" s="6"/>
    </row>
    <row r="751" spans="4:5" ht="12.75">
      <c r="D751" s="6"/>
      <c r="E751" s="6"/>
    </row>
    <row r="752" spans="4:5" ht="12.75">
      <c r="D752" s="6"/>
      <c r="E752" s="6"/>
    </row>
    <row r="753" spans="4:5" ht="12.75">
      <c r="D753" s="6"/>
      <c r="E753" s="6"/>
    </row>
    <row r="754" spans="4:5" ht="12.75">
      <c r="D754" s="6"/>
      <c r="E754" s="6"/>
    </row>
    <row r="755" spans="4:5" ht="12.75">
      <c r="D755" s="6"/>
      <c r="E755" s="6"/>
    </row>
    <row r="756" spans="4:5" ht="12.75">
      <c r="D756" s="6"/>
      <c r="E756" s="6"/>
    </row>
    <row r="757" spans="4:5" ht="12.75">
      <c r="D757" s="6"/>
      <c r="E757" s="6"/>
    </row>
    <row r="758" spans="4:5" ht="12.75">
      <c r="D758" s="6"/>
      <c r="E758" s="6"/>
    </row>
    <row r="759" spans="4:5" ht="12.75">
      <c r="D759" s="6"/>
      <c r="E759" s="6"/>
    </row>
    <row r="760" spans="4:5" ht="12.75">
      <c r="D760" s="6"/>
      <c r="E760" s="6"/>
    </row>
    <row r="761" spans="4:5" ht="12.75">
      <c r="D761" s="6"/>
      <c r="E761" s="6"/>
    </row>
    <row r="762" spans="4:5" ht="12.75">
      <c r="D762" s="6"/>
      <c r="E762" s="6"/>
    </row>
    <row r="763" spans="4:5" ht="12.75">
      <c r="D763" s="6"/>
      <c r="E763" s="6"/>
    </row>
    <row r="764" spans="4:5" ht="12.75">
      <c r="D764" s="6"/>
      <c r="E764" s="6"/>
    </row>
    <row r="765" spans="4:5" ht="12.75">
      <c r="D765" s="6"/>
      <c r="E765" s="6"/>
    </row>
    <row r="766" spans="4:5" ht="12.75">
      <c r="D766" s="6"/>
      <c r="E766" s="6"/>
    </row>
    <row r="767" spans="4:5" ht="12.75">
      <c r="D767" s="6"/>
      <c r="E767" s="6"/>
    </row>
    <row r="768" spans="4:5" ht="12.75">
      <c r="D768" s="6"/>
      <c r="E768" s="6"/>
    </row>
    <row r="769" spans="4:5" ht="12.75">
      <c r="D769" s="6"/>
      <c r="E769" s="6"/>
    </row>
    <row r="770" spans="4:5" ht="12.75">
      <c r="D770" s="6"/>
      <c r="E770" s="6"/>
    </row>
    <row r="771" spans="4:5" ht="12.75">
      <c r="D771" s="6"/>
      <c r="E771" s="6"/>
    </row>
    <row r="772" spans="4:5" ht="12.75">
      <c r="D772" s="6"/>
      <c r="E772" s="6"/>
    </row>
    <row r="773" spans="4:5" ht="12.75">
      <c r="D773" s="6"/>
      <c r="E773" s="6"/>
    </row>
    <row r="774" spans="4:5" ht="12.75">
      <c r="D774" s="6"/>
      <c r="E774" s="6"/>
    </row>
    <row r="775" spans="4:5" ht="12.75">
      <c r="D775" s="6"/>
      <c r="E775" s="6"/>
    </row>
    <row r="776" spans="4:5" ht="12.75">
      <c r="D776" s="6"/>
      <c r="E776" s="6"/>
    </row>
    <row r="777" spans="4:5" ht="12.75">
      <c r="D777" s="6"/>
      <c r="E777" s="6"/>
    </row>
    <row r="778" spans="4:5" ht="12.75">
      <c r="D778" s="6"/>
      <c r="E778" s="6"/>
    </row>
    <row r="779" spans="4:5" ht="12.75">
      <c r="D779" s="6"/>
      <c r="E779" s="6"/>
    </row>
    <row r="780" spans="4:5" ht="12.75">
      <c r="D780" s="6"/>
      <c r="E780" s="6"/>
    </row>
    <row r="781" spans="4:5" ht="12.75">
      <c r="D781" s="6"/>
      <c r="E781" s="6"/>
    </row>
    <row r="782" spans="4:5" ht="12.75">
      <c r="D782" s="6"/>
      <c r="E782" s="6"/>
    </row>
    <row r="783" spans="4:5" ht="12.75">
      <c r="D783" s="6"/>
      <c r="E783" s="6"/>
    </row>
    <row r="784" spans="4:5" ht="12.75">
      <c r="D784" s="6"/>
      <c r="E784" s="6"/>
    </row>
    <row r="785" spans="4:5" ht="12.75">
      <c r="D785" s="6"/>
      <c r="E785" s="6"/>
    </row>
    <row r="786" spans="4:5" ht="12.75">
      <c r="D786" s="6"/>
      <c r="E786" s="6"/>
    </row>
    <row r="787" spans="4:5" ht="12.75">
      <c r="D787" s="6"/>
      <c r="E787" s="6"/>
    </row>
    <row r="788" spans="4:5" ht="12.75">
      <c r="D788" s="6"/>
      <c r="E788" s="6"/>
    </row>
    <row r="789" spans="4:5" ht="12.75">
      <c r="D789" s="6"/>
      <c r="E789" s="6"/>
    </row>
    <row r="790" spans="4:5" ht="12.75">
      <c r="D790" s="6"/>
      <c r="E790" s="6"/>
    </row>
    <row r="791" spans="4:5" ht="12.75">
      <c r="D791" s="6"/>
      <c r="E791" s="6"/>
    </row>
    <row r="792" spans="4:5" ht="12.75">
      <c r="D792" s="6"/>
      <c r="E792" s="6"/>
    </row>
    <row r="793" spans="4:5" ht="12.75">
      <c r="D793" s="6"/>
      <c r="E793" s="6"/>
    </row>
    <row r="794" spans="4:5" ht="12.75">
      <c r="D794" s="6"/>
      <c r="E794" s="6"/>
    </row>
    <row r="795" spans="4:5" ht="12.75">
      <c r="D795" s="6"/>
      <c r="E795" s="6"/>
    </row>
    <row r="796" spans="4:5" ht="12.75">
      <c r="D796" s="6"/>
      <c r="E796" s="6"/>
    </row>
    <row r="797" spans="4:5" ht="12.75">
      <c r="D797" s="6"/>
      <c r="E797" s="6"/>
    </row>
    <row r="798" spans="4:5" ht="12.75">
      <c r="D798" s="6"/>
      <c r="E798" s="6"/>
    </row>
    <row r="799" spans="4:5" ht="12.75">
      <c r="D799" s="6"/>
      <c r="E799" s="6"/>
    </row>
    <row r="800" spans="4:5" ht="12.75">
      <c r="D800" s="6"/>
      <c r="E800" s="6"/>
    </row>
    <row r="801" spans="4:5" ht="12.75">
      <c r="D801" s="6"/>
      <c r="E801" s="6"/>
    </row>
    <row r="802" spans="4:5" ht="12.75">
      <c r="D802" s="6"/>
      <c r="E802" s="6"/>
    </row>
    <row r="803" spans="4:5" ht="12.75">
      <c r="D803" s="6"/>
      <c r="E803" s="6"/>
    </row>
    <row r="804" spans="4:5" ht="12.75">
      <c r="D804" s="6"/>
      <c r="E804" s="6"/>
    </row>
    <row r="805" spans="4:5" ht="12.75">
      <c r="D805" s="6"/>
      <c r="E805" s="6"/>
    </row>
    <row r="806" spans="4:5" ht="12.75">
      <c r="D806" s="6"/>
      <c r="E806" s="6"/>
    </row>
    <row r="807" spans="4:5" ht="12.75">
      <c r="D807" s="6"/>
      <c r="E807" s="6"/>
    </row>
    <row r="808" spans="4:5" ht="12.75">
      <c r="D808" s="6"/>
      <c r="E808" s="6"/>
    </row>
    <row r="809" spans="4:5" ht="12.75">
      <c r="D809" s="6"/>
      <c r="E809" s="6"/>
    </row>
    <row r="810" spans="4:5" ht="12.75">
      <c r="D810" s="6"/>
      <c r="E810" s="6"/>
    </row>
    <row r="811" spans="4:5" ht="12.75">
      <c r="D811" s="6"/>
      <c r="E811" s="6"/>
    </row>
    <row r="812" spans="4:5" ht="12.75">
      <c r="D812" s="6"/>
      <c r="E812" s="6"/>
    </row>
    <row r="813" spans="4:5" ht="12.75">
      <c r="D813" s="6"/>
      <c r="E813" s="6"/>
    </row>
    <row r="814" spans="4:5" ht="12.75">
      <c r="D814" s="6"/>
      <c r="E814" s="6"/>
    </row>
    <row r="815" spans="4:5" ht="12.75">
      <c r="D815" s="6"/>
      <c r="E815" s="6"/>
    </row>
    <row r="816" spans="4:5" ht="12.75">
      <c r="D816" s="6"/>
      <c r="E816" s="6"/>
    </row>
    <row r="817" spans="4:5" ht="12.75">
      <c r="D817" s="6"/>
      <c r="E817" s="6"/>
    </row>
    <row r="818" spans="4:5" ht="12.75">
      <c r="D818" s="6"/>
      <c r="E818" s="6"/>
    </row>
    <row r="819" spans="4:5" ht="12.75">
      <c r="D819" s="6"/>
      <c r="E819" s="6"/>
    </row>
    <row r="820" spans="4:5" ht="12.75">
      <c r="D820" s="6"/>
      <c r="E820" s="6"/>
    </row>
    <row r="821" spans="4:5" ht="12.75">
      <c r="D821" s="6"/>
      <c r="E821" s="6"/>
    </row>
    <row r="822" spans="4:5" ht="12.75">
      <c r="D822" s="6"/>
      <c r="E822" s="6"/>
    </row>
    <row r="823" spans="4:5" ht="12.75">
      <c r="D823" s="6"/>
      <c r="E823" s="6"/>
    </row>
    <row r="824" spans="4:5" ht="12.75">
      <c r="D824" s="6"/>
      <c r="E824" s="6"/>
    </row>
    <row r="825" spans="4:5" ht="12.75">
      <c r="D825" s="6"/>
      <c r="E825" s="6"/>
    </row>
    <row r="826" spans="4:5" ht="12.75">
      <c r="D826" s="6"/>
      <c r="E826" s="6"/>
    </row>
    <row r="827" spans="4:5" ht="12.75">
      <c r="D827" s="6"/>
      <c r="E827" s="6"/>
    </row>
    <row r="828" spans="4:5" ht="12.75">
      <c r="D828" s="6"/>
      <c r="E828" s="6"/>
    </row>
    <row r="829" spans="4:5" ht="12.75">
      <c r="D829" s="6"/>
      <c r="E829" s="6"/>
    </row>
    <row r="830" spans="4:5" ht="12.75">
      <c r="D830" s="6"/>
      <c r="E830" s="6"/>
    </row>
    <row r="831" spans="4:5" ht="12.75">
      <c r="D831" s="6"/>
      <c r="E831" s="6"/>
    </row>
    <row r="832" spans="4:5" ht="12.75">
      <c r="D832" s="6"/>
      <c r="E832" s="6"/>
    </row>
    <row r="833" spans="4:5" ht="12.75">
      <c r="D833" s="6"/>
      <c r="E833" s="6"/>
    </row>
    <row r="834" spans="4:5" ht="12.75">
      <c r="D834" s="6"/>
      <c r="E834" s="6"/>
    </row>
    <row r="835" spans="4:5" ht="12.75">
      <c r="D835" s="6"/>
      <c r="E835" s="6"/>
    </row>
    <row r="836" spans="4:5" ht="12.75">
      <c r="D836" s="6"/>
      <c r="E836" s="6"/>
    </row>
    <row r="837" spans="4:5" ht="12.75">
      <c r="D837" s="6"/>
      <c r="E837" s="6"/>
    </row>
    <row r="838" spans="4:5" ht="12.75">
      <c r="D838" s="6"/>
      <c r="E838" s="6"/>
    </row>
    <row r="839" spans="4:5" ht="12.75">
      <c r="D839" s="6"/>
      <c r="E839" s="6"/>
    </row>
    <row r="840" spans="4:5" ht="12.75">
      <c r="D840" s="6"/>
      <c r="E840" s="6"/>
    </row>
    <row r="841" spans="4:5" ht="12.75">
      <c r="D841" s="6"/>
      <c r="E841" s="6"/>
    </row>
    <row r="842" spans="4:5" ht="12.75">
      <c r="D842" s="6"/>
      <c r="E842" s="6"/>
    </row>
    <row r="843" spans="4:5" ht="12.75">
      <c r="D843" s="6"/>
      <c r="E843" s="6"/>
    </row>
    <row r="844" spans="4:5" ht="12.75">
      <c r="D844" s="6"/>
      <c r="E844" s="6"/>
    </row>
    <row r="845" spans="4:5" ht="12.75">
      <c r="D845" s="6"/>
      <c r="E845" s="6"/>
    </row>
    <row r="846" spans="4:5" ht="12.75">
      <c r="D846" s="6"/>
      <c r="E846" s="6"/>
    </row>
    <row r="847" spans="4:5" ht="12.75">
      <c r="D847" s="6"/>
      <c r="E847" s="6"/>
    </row>
    <row r="848" spans="4:5" ht="12.75">
      <c r="D848" s="6"/>
      <c r="E848" s="6"/>
    </row>
    <row r="849" spans="4:5" ht="12.75">
      <c r="D849" s="6"/>
      <c r="E849" s="6"/>
    </row>
    <row r="850" spans="4:5" ht="12.75">
      <c r="D850" s="6"/>
      <c r="E850" s="6"/>
    </row>
    <row r="851" spans="4:5" ht="12.75">
      <c r="D851" s="6"/>
      <c r="E851" s="6"/>
    </row>
    <row r="852" spans="4:5" ht="12.75">
      <c r="D852" s="6"/>
      <c r="E852" s="6"/>
    </row>
    <row r="853" spans="4:5" ht="12.75">
      <c r="D853" s="6"/>
      <c r="E853" s="6"/>
    </row>
    <row r="854" spans="4:5" ht="12.75">
      <c r="D854" s="6"/>
      <c r="E854" s="6"/>
    </row>
    <row r="855" spans="4:5" ht="12.75">
      <c r="D855" s="6"/>
      <c r="E855" s="6"/>
    </row>
    <row r="856" spans="4:5" ht="12.75">
      <c r="D856" s="6"/>
      <c r="E856" s="6"/>
    </row>
    <row r="857" spans="4:5" ht="12.75">
      <c r="D857" s="6"/>
      <c r="E857" s="6"/>
    </row>
    <row r="858" spans="4:5" ht="12.75">
      <c r="D858" s="6"/>
      <c r="E858" s="6"/>
    </row>
    <row r="859" spans="4:5" ht="12.75">
      <c r="D859" s="6"/>
      <c r="E859" s="6"/>
    </row>
    <row r="860" spans="4:5" ht="12.75">
      <c r="D860" s="6"/>
      <c r="E860" s="6"/>
    </row>
    <row r="861" spans="4:5" ht="12.75">
      <c r="D861" s="6"/>
      <c r="E861" s="6"/>
    </row>
    <row r="862" spans="4:5" ht="12.75">
      <c r="D862" s="6"/>
      <c r="E862" s="6"/>
    </row>
    <row r="863" spans="4:5" ht="12.75">
      <c r="D863" s="6"/>
      <c r="E863" s="6"/>
    </row>
    <row r="864" spans="4:5" ht="12.75">
      <c r="D864" s="6"/>
      <c r="E864" s="6"/>
    </row>
    <row r="865" spans="4:5" ht="12.75">
      <c r="D865" s="6"/>
      <c r="E865" s="6"/>
    </row>
    <row r="866" spans="4:5" ht="12.75">
      <c r="D866" s="6"/>
      <c r="E866" s="6"/>
    </row>
    <row r="867" spans="4:5" ht="12.75">
      <c r="D867" s="6"/>
      <c r="E867" s="6"/>
    </row>
    <row r="868" spans="4:5" ht="12.75">
      <c r="D868" s="6"/>
      <c r="E868" s="6"/>
    </row>
    <row r="869" spans="4:5" ht="12.75">
      <c r="D869" s="6"/>
      <c r="E869" s="6"/>
    </row>
    <row r="870" spans="4:5" ht="12.75">
      <c r="D870" s="6"/>
      <c r="E870" s="6"/>
    </row>
    <row r="871" spans="4:5" ht="12.75">
      <c r="D871" s="6"/>
      <c r="E871" s="6"/>
    </row>
    <row r="872" spans="4:5" ht="12.75">
      <c r="D872" s="6"/>
      <c r="E872" s="6"/>
    </row>
    <row r="873" spans="4:5" ht="12.75">
      <c r="D873" s="6"/>
      <c r="E873" s="6"/>
    </row>
    <row r="874" spans="4:5" ht="12.75">
      <c r="D874" s="6"/>
      <c r="E874" s="6"/>
    </row>
    <row r="875" spans="4:5" ht="12.75">
      <c r="D875" s="6"/>
      <c r="E875" s="6"/>
    </row>
    <row r="876" spans="4:5" ht="12.75">
      <c r="D876" s="6"/>
      <c r="E876" s="6"/>
    </row>
    <row r="877" spans="4:5" ht="12.75">
      <c r="D877" s="6"/>
      <c r="E877" s="6"/>
    </row>
    <row r="878" spans="4:5" ht="12.75">
      <c r="D878" s="6"/>
      <c r="E878" s="6"/>
    </row>
    <row r="879" spans="4:5" ht="12.75">
      <c r="D879" s="6"/>
      <c r="E879" s="6"/>
    </row>
    <row r="880" spans="4:5" ht="12.75">
      <c r="D880" s="6"/>
      <c r="E880" s="6"/>
    </row>
    <row r="881" spans="4:5" ht="12.75">
      <c r="D881" s="6"/>
      <c r="E881" s="6"/>
    </row>
    <row r="882" spans="4:5" ht="12.75">
      <c r="D882" s="6"/>
      <c r="E882" s="6"/>
    </row>
    <row r="883" spans="4:5" ht="12.75">
      <c r="D883" s="6"/>
      <c r="E883" s="6"/>
    </row>
    <row r="884" spans="4:5" ht="12.75">
      <c r="D884" s="6"/>
      <c r="E884" s="6"/>
    </row>
    <row r="885" spans="4:5" ht="12.75">
      <c r="D885" s="6"/>
      <c r="E885" s="6"/>
    </row>
    <row r="886" spans="4:5" ht="12.75">
      <c r="D886" s="6"/>
      <c r="E886" s="6"/>
    </row>
    <row r="887" spans="4:5" ht="12.75">
      <c r="D887" s="6"/>
      <c r="E887" s="6"/>
    </row>
    <row r="888" spans="4:5" ht="12.75">
      <c r="D888" s="6"/>
      <c r="E888" s="6"/>
    </row>
    <row r="889" spans="4:5" ht="12.75">
      <c r="D889" s="6"/>
      <c r="E889" s="6"/>
    </row>
    <row r="890" spans="4:5" ht="12.75">
      <c r="D890" s="6"/>
      <c r="E890" s="6"/>
    </row>
    <row r="891" spans="4:5" ht="12.75">
      <c r="D891" s="6"/>
      <c r="E891" s="6"/>
    </row>
    <row r="892" spans="4:5" ht="12.75">
      <c r="D892" s="6"/>
      <c r="E892" s="6"/>
    </row>
    <row r="893" spans="4:5" ht="12.75">
      <c r="D893" s="6"/>
      <c r="E893" s="6"/>
    </row>
    <row r="894" spans="4:5" ht="12.75">
      <c r="D894" s="6"/>
      <c r="E894" s="6"/>
    </row>
    <row r="895" spans="4:5" ht="12.75">
      <c r="D895" s="6"/>
      <c r="E895" s="6"/>
    </row>
    <row r="896" spans="4:5" ht="12.75">
      <c r="D896" s="6"/>
      <c r="E896" s="6"/>
    </row>
    <row r="897" spans="4:5" ht="12.75">
      <c r="D897" s="6"/>
      <c r="E897" s="6"/>
    </row>
    <row r="898" spans="4:5" ht="12.75">
      <c r="D898" s="6"/>
      <c r="E898" s="6"/>
    </row>
    <row r="899" spans="4:5" ht="12.75">
      <c r="D899" s="6"/>
      <c r="E899" s="6"/>
    </row>
    <row r="900" spans="4:5" ht="12.75">
      <c r="D900" s="6"/>
      <c r="E900" s="6"/>
    </row>
    <row r="901" spans="4:5" ht="12.75">
      <c r="D901" s="6"/>
      <c r="E901" s="6"/>
    </row>
    <row r="902" spans="4:5" ht="12.75">
      <c r="D902" s="6"/>
      <c r="E902" s="6"/>
    </row>
    <row r="903" spans="4:5" ht="12.75">
      <c r="D903" s="6"/>
      <c r="E903" s="6"/>
    </row>
    <row r="904" spans="4:5" ht="12.75">
      <c r="D904" s="6"/>
      <c r="E904" s="6"/>
    </row>
    <row r="905" spans="4:5" ht="12.75">
      <c r="D905" s="6"/>
      <c r="E905" s="6"/>
    </row>
    <row r="906" spans="4:5" ht="12.75">
      <c r="D906" s="6"/>
      <c r="E906" s="6"/>
    </row>
    <row r="907" spans="4:5" ht="12.75">
      <c r="D907" s="6"/>
      <c r="E907" s="6"/>
    </row>
    <row r="908" spans="4:5" ht="12.75">
      <c r="D908" s="6"/>
      <c r="E908" s="6"/>
    </row>
    <row r="909" spans="4:5" ht="12.75">
      <c r="D909" s="6"/>
      <c r="E909" s="6"/>
    </row>
    <row r="910" spans="4:5" ht="12.75">
      <c r="D910" s="6"/>
      <c r="E910" s="6"/>
    </row>
    <row r="911" spans="4:5" ht="12.75">
      <c r="D911" s="6"/>
      <c r="E911" s="6"/>
    </row>
    <row r="912" spans="4:5" ht="12.75">
      <c r="D912" s="6"/>
      <c r="E912" s="6"/>
    </row>
    <row r="913" spans="4:5" ht="12.75">
      <c r="D913" s="6"/>
      <c r="E913" s="6"/>
    </row>
    <row r="914" spans="4:5" ht="12.75">
      <c r="D914" s="6"/>
      <c r="E914" s="6"/>
    </row>
    <row r="915" spans="4:5" ht="12.75">
      <c r="D915" s="6"/>
      <c r="E915" s="6"/>
    </row>
    <row r="916" spans="4:5" ht="12.75">
      <c r="D916" s="6"/>
      <c r="E916" s="6"/>
    </row>
    <row r="917" spans="4:5" ht="12.75">
      <c r="D917" s="6"/>
      <c r="E917" s="6"/>
    </row>
    <row r="918" spans="4:5" ht="12.75">
      <c r="D918" s="6"/>
      <c r="E918" s="6"/>
    </row>
    <row r="919" spans="4:5" ht="12.75">
      <c r="D919" s="6"/>
      <c r="E919" s="6"/>
    </row>
    <row r="920" spans="4:5" ht="12.75">
      <c r="D920" s="6"/>
      <c r="E920" s="6"/>
    </row>
    <row r="921" spans="4:5" ht="12.75">
      <c r="D921" s="6"/>
      <c r="E921" s="6"/>
    </row>
    <row r="922" spans="4:5" ht="12.75">
      <c r="D922" s="6"/>
      <c r="E922" s="6"/>
    </row>
    <row r="923" spans="4:5" ht="12.75">
      <c r="D923" s="6"/>
      <c r="E923" s="6"/>
    </row>
    <row r="924" spans="4:5" ht="12.75">
      <c r="D924" s="6"/>
      <c r="E924" s="6"/>
    </row>
    <row r="925" spans="4:5" ht="12.75">
      <c r="D925" s="6"/>
      <c r="E925" s="6"/>
    </row>
    <row r="926" spans="4:5" ht="12.75">
      <c r="D926" s="6"/>
      <c r="E926" s="6"/>
    </row>
    <row r="927" spans="4:5" ht="12.75">
      <c r="D927" s="6"/>
      <c r="E927" s="6"/>
    </row>
    <row r="928" spans="4:5" ht="12.75">
      <c r="D928" s="6"/>
      <c r="E928" s="6"/>
    </row>
    <row r="929" spans="4:5" ht="12.75">
      <c r="D929" s="6"/>
      <c r="E929" s="6"/>
    </row>
    <row r="930" spans="4:5" ht="12.75">
      <c r="D930" s="6"/>
      <c r="E930" s="6"/>
    </row>
    <row r="931" spans="4:5" ht="12.75">
      <c r="D931" s="6"/>
      <c r="E931" s="6"/>
    </row>
    <row r="932" spans="4:5" ht="12.75">
      <c r="D932" s="6"/>
      <c r="E932" s="6"/>
    </row>
    <row r="933" spans="4:5" ht="12.75">
      <c r="D933" s="6"/>
      <c r="E933" s="6"/>
    </row>
    <row r="934" spans="4:5" ht="12.75">
      <c r="D934" s="6"/>
      <c r="E934" s="6"/>
    </row>
    <row r="935" spans="4:5" ht="12.75">
      <c r="D935" s="6"/>
      <c r="E935" s="6"/>
    </row>
    <row r="936" spans="4:5" ht="12.75">
      <c r="D936" s="6"/>
      <c r="E936" s="6"/>
    </row>
    <row r="937" spans="4:5" ht="12.75">
      <c r="D937" s="6"/>
      <c r="E937" s="6"/>
    </row>
    <row r="938" spans="4:5" ht="12.75">
      <c r="D938" s="6"/>
      <c r="E938" s="6"/>
    </row>
    <row r="939" spans="4:5" ht="12.75">
      <c r="D939" s="6"/>
      <c r="E939" s="6"/>
    </row>
    <row r="940" spans="4:5" ht="12.75">
      <c r="D940" s="6"/>
      <c r="E940" s="6"/>
    </row>
    <row r="941" spans="4:5" ht="12.75">
      <c r="D941" s="6"/>
      <c r="E941" s="6"/>
    </row>
    <row r="942" spans="4:5" ht="12.75">
      <c r="D942" s="6"/>
      <c r="E942" s="6"/>
    </row>
    <row r="943" spans="4:5" ht="12.75">
      <c r="D943" s="6"/>
      <c r="E943" s="6"/>
    </row>
    <row r="944" spans="4:5" ht="12.75">
      <c r="D944" s="6"/>
      <c r="E944" s="6"/>
    </row>
    <row r="945" spans="4:5" ht="12.75">
      <c r="D945" s="6"/>
      <c r="E945" s="6"/>
    </row>
    <row r="946" spans="4:5" ht="12.75">
      <c r="D946" s="6"/>
      <c r="E946" s="6"/>
    </row>
    <row r="947" spans="4:5" ht="12.75">
      <c r="D947" s="6"/>
      <c r="E947" s="6"/>
    </row>
    <row r="948" spans="4:5" ht="12.75">
      <c r="D948" s="6"/>
      <c r="E948" s="6"/>
    </row>
    <row r="949" spans="4:5" ht="12.75">
      <c r="D949" s="6"/>
      <c r="E949" s="6"/>
    </row>
    <row r="950" spans="4:5" ht="12.75">
      <c r="D950" s="6"/>
      <c r="E950" s="6"/>
    </row>
    <row r="951" spans="4:5" ht="12.75">
      <c r="D951" s="6"/>
      <c r="E951" s="6"/>
    </row>
    <row r="952" spans="4:5" ht="12.75">
      <c r="D952" s="6"/>
      <c r="E952" s="6"/>
    </row>
    <row r="953" spans="4:5" ht="12.75">
      <c r="D953" s="6"/>
      <c r="E953" s="6"/>
    </row>
    <row r="954" spans="4:5" ht="12.75">
      <c r="D954" s="6"/>
      <c r="E954" s="6"/>
    </row>
    <row r="955" spans="4:5" ht="12.75">
      <c r="D955" s="6"/>
      <c r="E955" s="6"/>
    </row>
    <row r="956" spans="4:5" ht="12.75">
      <c r="D956" s="6"/>
      <c r="E956" s="6"/>
    </row>
    <row r="957" spans="4:5" ht="12.75">
      <c r="D957" s="6"/>
      <c r="E957" s="6"/>
    </row>
    <row r="958" spans="4:5" ht="12.75">
      <c r="D958" s="6"/>
      <c r="E958" s="6"/>
    </row>
    <row r="959" spans="4:5" ht="12.75">
      <c r="D959" s="6"/>
      <c r="E959" s="6"/>
    </row>
    <row r="960" spans="4:5" ht="12.75">
      <c r="D960" s="6"/>
      <c r="E960" s="6"/>
    </row>
    <row r="961" spans="4:5" ht="12.75">
      <c r="D961" s="6"/>
      <c r="E961" s="6"/>
    </row>
    <row r="962" spans="4:5" ht="12.75">
      <c r="D962" s="6"/>
      <c r="E962" s="6"/>
    </row>
    <row r="963" spans="4:5" ht="12.75">
      <c r="D963" s="6"/>
      <c r="E963" s="6"/>
    </row>
    <row r="964" spans="4:5" ht="12.75">
      <c r="D964" s="6"/>
      <c r="E964" s="6"/>
    </row>
    <row r="965" spans="4:5" ht="12.75">
      <c r="D965" s="6"/>
      <c r="E965" s="6"/>
    </row>
    <row r="966" spans="4:5" ht="12.75">
      <c r="D966" s="6"/>
      <c r="E966" s="6"/>
    </row>
    <row r="967" spans="4:5" ht="12.75">
      <c r="D967" s="6"/>
      <c r="E967" s="6"/>
    </row>
    <row r="968" spans="4:5" ht="12.75">
      <c r="D968" s="6"/>
      <c r="E968" s="6"/>
    </row>
    <row r="969" spans="4:5" ht="12.75">
      <c r="D969" s="6"/>
      <c r="E969" s="6"/>
    </row>
    <row r="970" spans="4:5" ht="12.75">
      <c r="D970" s="6"/>
      <c r="E970" s="6"/>
    </row>
    <row r="971" spans="4:5" ht="12.75">
      <c r="D971" s="6"/>
      <c r="E971" s="6"/>
    </row>
    <row r="972" spans="4:5" ht="12.75">
      <c r="D972" s="6"/>
      <c r="E972" s="6"/>
    </row>
    <row r="973" spans="4:5" ht="12.75">
      <c r="D973" s="6"/>
      <c r="E973" s="6"/>
    </row>
    <row r="974" spans="4:5" ht="12.75">
      <c r="D974" s="6"/>
      <c r="E974" s="6"/>
    </row>
    <row r="975" spans="4:5" ht="12.75">
      <c r="D975" s="6"/>
      <c r="E975" s="6"/>
    </row>
    <row r="976" spans="4:5" ht="12.75">
      <c r="D976" s="6"/>
      <c r="E976" s="6"/>
    </row>
    <row r="977" spans="4:5" ht="12.75">
      <c r="D977" s="6"/>
      <c r="E977" s="6"/>
    </row>
    <row r="978" spans="4:5" ht="12.75">
      <c r="D978" s="6"/>
      <c r="E978" s="6"/>
    </row>
    <row r="979" spans="4:5" ht="12.75">
      <c r="D979" s="6"/>
      <c r="E979" s="6"/>
    </row>
    <row r="980" spans="4:5" ht="12.75">
      <c r="D980" s="6"/>
      <c r="E980" s="6"/>
    </row>
    <row r="981" spans="4:5" ht="12.75">
      <c r="D981" s="6"/>
      <c r="E981" s="6"/>
    </row>
  </sheetData>
  <mergeCells count="8">
    <mergeCell ref="A3:A4"/>
    <mergeCell ref="D3:E3"/>
    <mergeCell ref="B3:C3"/>
    <mergeCell ref="B1:M1"/>
    <mergeCell ref="L3:M3"/>
    <mergeCell ref="J3:K3"/>
    <mergeCell ref="H3:I3"/>
    <mergeCell ref="F3:G3"/>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B16" sqref="B16"/>
    </sheetView>
  </sheetViews>
  <sheetFormatPr defaultColWidth="11.421875" defaultRowHeight="12.75"/>
  <cols>
    <col min="1" max="1" width="5.7109375" style="0" bestFit="1" customWidth="1"/>
    <col min="2" max="2" width="5.28125" style="0" bestFit="1" customWidth="1"/>
    <col min="3" max="3" width="4.421875" style="0" bestFit="1" customWidth="1"/>
  </cols>
  <sheetData>
    <row r="1" spans="2:8" ht="12.75">
      <c r="B1" s="106" t="s">
        <v>170</v>
      </c>
      <c r="C1" s="106"/>
      <c r="D1" s="106"/>
      <c r="E1" s="106"/>
      <c r="F1" s="106"/>
      <c r="G1" s="106"/>
      <c r="H1" s="106"/>
    </row>
    <row r="4" spans="1:3" s="1" customFormat="1" ht="12.75">
      <c r="A4" s="1" t="s">
        <v>49</v>
      </c>
      <c r="B4" s="106" t="s">
        <v>8</v>
      </c>
      <c r="C4" s="106"/>
    </row>
    <row r="5" spans="2:3" s="1" customFormat="1" ht="12.75">
      <c r="B5" s="1" t="s">
        <v>6</v>
      </c>
      <c r="C5" s="1" t="s">
        <v>7</v>
      </c>
    </row>
    <row r="6" spans="1:3" ht="12.75">
      <c r="A6">
        <v>1</v>
      </c>
      <c r="B6">
        <v>15</v>
      </c>
      <c r="C6">
        <v>58</v>
      </c>
    </row>
    <row r="7" spans="1:3" ht="12.75">
      <c r="A7">
        <v>2</v>
      </c>
      <c r="B7">
        <v>14</v>
      </c>
      <c r="C7">
        <v>59</v>
      </c>
    </row>
    <row r="8" spans="1:3" ht="12.75">
      <c r="A8">
        <v>3</v>
      </c>
      <c r="B8">
        <v>19</v>
      </c>
      <c r="C8">
        <v>59</v>
      </c>
    </row>
    <row r="9" spans="1:3" ht="12.75">
      <c r="A9">
        <v>4</v>
      </c>
      <c r="B9">
        <v>16</v>
      </c>
      <c r="C9">
        <v>57</v>
      </c>
    </row>
    <row r="10" spans="1:3" ht="12.75">
      <c r="A10">
        <v>5</v>
      </c>
      <c r="B10">
        <v>14</v>
      </c>
      <c r="C10">
        <v>63</v>
      </c>
    </row>
    <row r="11" spans="1:3" ht="12.75">
      <c r="A11">
        <v>6</v>
      </c>
      <c r="B11">
        <v>17</v>
      </c>
      <c r="C11">
        <v>56</v>
      </c>
    </row>
    <row r="12" spans="1:3" ht="12.75">
      <c r="A12">
        <v>7</v>
      </c>
      <c r="B12">
        <v>16</v>
      </c>
      <c r="C12">
        <v>55</v>
      </c>
    </row>
    <row r="13" spans="1:3" ht="12.75">
      <c r="A13">
        <v>8</v>
      </c>
      <c r="B13">
        <v>15</v>
      </c>
      <c r="C13">
        <v>61</v>
      </c>
    </row>
    <row r="14" spans="1:3" ht="12.75">
      <c r="A14">
        <v>9</v>
      </c>
      <c r="B14">
        <v>15</v>
      </c>
      <c r="C14">
        <v>57</v>
      </c>
    </row>
    <row r="15" spans="1:3" ht="12.75">
      <c r="A15">
        <v>10</v>
      </c>
      <c r="B15">
        <v>15</v>
      </c>
      <c r="C15">
        <v>56</v>
      </c>
    </row>
    <row r="16" spans="1:3" ht="12.75">
      <c r="A16">
        <v>11</v>
      </c>
      <c r="B16">
        <v>15</v>
      </c>
      <c r="C16">
        <v>59</v>
      </c>
    </row>
    <row r="17" spans="1:3" ht="12.75">
      <c r="A17">
        <v>12</v>
      </c>
      <c r="B17">
        <v>16</v>
      </c>
      <c r="C17">
        <v>61</v>
      </c>
    </row>
  </sheetData>
  <mergeCells count="2">
    <mergeCell ref="B4:C4"/>
    <mergeCell ref="B1:H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3:O18"/>
  <sheetViews>
    <sheetView workbookViewId="0" topLeftCell="A1">
      <selection activeCell="N10" sqref="N10"/>
    </sheetView>
  </sheetViews>
  <sheetFormatPr defaultColWidth="11.421875" defaultRowHeight="12.75"/>
  <cols>
    <col min="9" max="9" width="6.00390625" style="0" bestFit="1" customWidth="1"/>
    <col min="10" max="10" width="6.140625" style="19" bestFit="1" customWidth="1"/>
  </cols>
  <sheetData>
    <row r="3" spans="8:13" ht="12.75">
      <c r="H3" t="s">
        <v>321</v>
      </c>
      <c r="M3" t="s">
        <v>327</v>
      </c>
    </row>
    <row r="5" spans="1:14" s="1" customFormat="1" ht="12.75">
      <c r="A5" s="1" t="s">
        <v>49</v>
      </c>
      <c r="B5" s="1" t="s">
        <v>50</v>
      </c>
      <c r="C5" s="1" t="s">
        <v>51</v>
      </c>
      <c r="H5" s="1" t="s">
        <v>322</v>
      </c>
      <c r="I5" s="1" t="s">
        <v>326</v>
      </c>
      <c r="J5" s="40" t="s">
        <v>323</v>
      </c>
      <c r="M5" s="41" t="s">
        <v>328</v>
      </c>
      <c r="N5" s="42">
        <v>175</v>
      </c>
    </row>
    <row r="6" spans="1:14" ht="12.75">
      <c r="A6">
        <v>1</v>
      </c>
      <c r="B6">
        <v>21</v>
      </c>
      <c r="C6">
        <v>19</v>
      </c>
      <c r="M6" s="41" t="s">
        <v>329</v>
      </c>
      <c r="N6" s="42">
        <v>70</v>
      </c>
    </row>
    <row r="7" spans="1:14" ht="12.75">
      <c r="A7">
        <v>2</v>
      </c>
      <c r="B7">
        <v>21</v>
      </c>
      <c r="C7">
        <v>20</v>
      </c>
      <c r="H7" t="s">
        <v>336</v>
      </c>
      <c r="I7">
        <v>1.675</v>
      </c>
      <c r="J7" s="19">
        <f>I7/6.28318</f>
        <v>0.2665847548534341</v>
      </c>
      <c r="M7" s="41" t="s">
        <v>330</v>
      </c>
      <c r="N7" s="42">
        <v>13</v>
      </c>
    </row>
    <row r="8" spans="1:13" ht="12.75">
      <c r="A8">
        <v>3</v>
      </c>
      <c r="B8">
        <v>21</v>
      </c>
      <c r="C8">
        <v>18</v>
      </c>
      <c r="H8" t="s">
        <v>335</v>
      </c>
      <c r="I8">
        <v>1.766</v>
      </c>
      <c r="J8" s="19">
        <f aca="true" t="shared" si="0" ref="J8:J18">I8/6.28318</f>
        <v>0.281067866908158</v>
      </c>
      <c r="M8" s="41"/>
    </row>
    <row r="9" spans="1:15" ht="12.75">
      <c r="A9">
        <v>4</v>
      </c>
      <c r="B9" t="s">
        <v>168</v>
      </c>
      <c r="C9" t="s">
        <v>169</v>
      </c>
      <c r="H9" t="s">
        <v>334</v>
      </c>
      <c r="I9">
        <v>1.67</v>
      </c>
      <c r="J9" s="19">
        <f t="shared" si="0"/>
        <v>0.26578897946581187</v>
      </c>
      <c r="M9" s="41" t="s">
        <v>332</v>
      </c>
      <c r="N9" s="19">
        <f>2*3.14159*N10</f>
        <v>1.8070425680000002</v>
      </c>
      <c r="O9" t="s">
        <v>2</v>
      </c>
    </row>
    <row r="10" spans="1:15" ht="12.75">
      <c r="A10">
        <v>5</v>
      </c>
      <c r="B10">
        <v>22</v>
      </c>
      <c r="C10">
        <v>18</v>
      </c>
      <c r="H10" t="s">
        <v>333</v>
      </c>
      <c r="I10">
        <v>1.719</v>
      </c>
      <c r="J10" s="19">
        <f t="shared" si="0"/>
        <v>0.2735875782645094</v>
      </c>
      <c r="M10" s="41" t="s">
        <v>331</v>
      </c>
      <c r="N10" s="19">
        <f>((12.7*N7)+(N5*N6/100))/1000</f>
        <v>0.2876</v>
      </c>
      <c r="O10" t="s">
        <v>2</v>
      </c>
    </row>
    <row r="11" spans="8:10" ht="12.75">
      <c r="H11" t="s">
        <v>337</v>
      </c>
      <c r="I11">
        <v>1.816</v>
      </c>
      <c r="J11" s="19">
        <f t="shared" si="0"/>
        <v>0.2890256207843799</v>
      </c>
    </row>
    <row r="12" spans="8:10" ht="12.75">
      <c r="H12" t="s">
        <v>339</v>
      </c>
      <c r="I12">
        <v>1.659</v>
      </c>
      <c r="J12" s="19">
        <f t="shared" si="0"/>
        <v>0.2640382736130431</v>
      </c>
    </row>
    <row r="13" spans="8:10" ht="12.75">
      <c r="H13" t="s">
        <v>338</v>
      </c>
      <c r="I13">
        <v>1.711</v>
      </c>
      <c r="J13" s="19">
        <f t="shared" si="0"/>
        <v>0.2723143376443139</v>
      </c>
    </row>
    <row r="14" spans="8:10" ht="12.75">
      <c r="H14" t="s">
        <v>340</v>
      </c>
      <c r="I14">
        <v>1.763</v>
      </c>
      <c r="J14" s="19">
        <f t="shared" si="0"/>
        <v>0.28059040167558463</v>
      </c>
    </row>
    <row r="15" spans="8:10" ht="12.75">
      <c r="H15" t="s">
        <v>341</v>
      </c>
      <c r="I15">
        <v>1.867</v>
      </c>
      <c r="J15" s="19">
        <f t="shared" si="0"/>
        <v>0.29714252973812627</v>
      </c>
    </row>
    <row r="16" spans="8:10" ht="12.75">
      <c r="H16" t="s">
        <v>342</v>
      </c>
      <c r="I16">
        <v>1.697</v>
      </c>
      <c r="J16" s="19">
        <f t="shared" si="0"/>
        <v>0.2700861665589718</v>
      </c>
    </row>
    <row r="17" spans="8:10" ht="12.75">
      <c r="H17" t="s">
        <v>343</v>
      </c>
      <c r="I17">
        <v>1.752</v>
      </c>
      <c r="J17" s="19">
        <f t="shared" si="0"/>
        <v>0.27883969582281587</v>
      </c>
    </row>
    <row r="18" spans="8:10" ht="12.75">
      <c r="H18" t="s">
        <v>344</v>
      </c>
      <c r="I18">
        <v>1.807</v>
      </c>
      <c r="J18" s="19">
        <f t="shared" si="0"/>
        <v>0.28759322508665996</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POP'Studio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Forestier</dc:creator>
  <cp:keywords/>
  <dc:description/>
  <cp:lastModifiedBy>Forestier</cp:lastModifiedBy>
  <dcterms:created xsi:type="dcterms:W3CDTF">2010-08-11T13:30:41Z</dcterms:created>
  <dcterms:modified xsi:type="dcterms:W3CDTF">2011-03-10T09:52:13Z</dcterms:modified>
  <cp:category/>
  <cp:version/>
  <cp:contentType/>
  <cp:contentStatus/>
</cp:coreProperties>
</file>